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3" i="1" l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<sst xmlns="http://schemas.openxmlformats.org/spreadsheetml/2006/main" count="341" uniqueCount="110">
  <si>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</si>
  <si>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</si>
  <si>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</si>
  <si>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</si>
  <si>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</si>
  <si>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</si>
  <si>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</si>
  <si>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</si>
  <si>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</si>
  <si>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</si>
  <si>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</si>
  <si>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</si>
  <si>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</si>
  <si>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</si>
  <si>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</si>
  <si>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</si>
  <si>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</si>
  <si>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</si>
  <si>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</si>
  <si>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</si>
  <si>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</si>
  <si>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</si>
  <si>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</si>
  <si>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</si>
  <si>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</si>
  <si>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</si>
  <si>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</si>
  <si>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</si>
  <si>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</si>
  <si>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</si>
  <si>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</si>
  <si>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</si>
  <si>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</si>
  <si>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</si>
  <si>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Laggere</t>
  </si>
  <si>
    <t>Raja Rajeswari Nagara</t>
  </si>
  <si>
    <t>069-17-000007</t>
  </si>
  <si>
    <t xml:space="preserve">Providing and fixing of LED Street lights in Ward No 69 in RR Nagar Division </t>
  </si>
  <si>
    <t>Footpaths &amp; Walkability</t>
  </si>
  <si>
    <t>Sri Manjunatha Enterprises</t>
  </si>
  <si>
    <t>P3110</t>
  </si>
  <si>
    <t>14th Finance Commission Grant Works</t>
  </si>
  <si>
    <t>ddo009</t>
  </si>
  <si>
    <t xml:space="preserve"> Executive Engineer (Electrical) Rajarajeshwari Nagar Zone</t>
  </si>
  <si>
    <t>Pending</t>
  </si>
  <si>
    <t>June</t>
  </si>
  <si>
    <t>069-17-000004</t>
  </si>
  <si>
    <t>Comprehensive Developmental works in ward no 69</t>
  </si>
  <si>
    <t>Other Ward Works</t>
  </si>
  <si>
    <t>The Technical Manager</t>
  </si>
  <si>
    <t>P3111</t>
  </si>
  <si>
    <t>State Finance Commission Untied Grant Works</t>
  </si>
  <si>
    <t>ddo011</t>
  </si>
  <si>
    <t xml:space="preserve"> Assistant Executive Engineer Laggere Sub Division Rajarajeshwari Nagar Zone</t>
  </si>
  <si>
    <t>Spill Over</t>
  </si>
  <si>
    <t>069-14-000035</t>
  </si>
  <si>
    <t xml:space="preserve">Construction of Road and Drain in Narashimaswamy Layout, Laggere Ward No. 69, Rajarajeshwarinagar Constituency (Package - 3) For Roads Between 33rd Main Road to 4th Cross Road (Church Road) (North to South) and 8th Cross Road to Storm Water Drain (SWD) (West to East). </t>
  </si>
  <si>
    <t>Roads &amp; Drivablility</t>
  </si>
  <si>
    <t>Civil Experts Consultants &amp; Testing Centre,</t>
  </si>
  <si>
    <t>P2654</t>
  </si>
  <si>
    <t>Special Package for 110 Villages (Rs. 1 Crore Per Village)</t>
  </si>
  <si>
    <t>July</t>
  </si>
  <si>
    <t>069-16-000007</t>
  </si>
  <si>
    <t>Construction of Cement Concrete Road in Kempegowda Layout westerside of ORR in Ward No 69 Laggere</t>
  </si>
  <si>
    <t>Sri,Rudregowda</t>
  </si>
  <si>
    <t>P1771</t>
  </si>
  <si>
    <t>Zone Works - POW Works</t>
  </si>
  <si>
    <t>069-16-000009</t>
  </si>
  <si>
    <t>Construction of cement concrete roads at Rajiv Gandhi Nagara in Ward No 69 Laggere</t>
  </si>
  <si>
    <t>Sri,Rudregowda,</t>
  </si>
  <si>
    <t>069-16-000012</t>
  </si>
  <si>
    <t>Construction of cement concrete roads and drains at Lavakusha Nagara in Ward No 69 Laggere</t>
  </si>
  <si>
    <t>Sri, Rudregowda,</t>
  </si>
  <si>
    <t>069-16-000008</t>
  </si>
  <si>
    <t>Construction of Culvert across SWD at 50 feet road near Grace School in Ward No 69 Laggere</t>
  </si>
  <si>
    <t>Storm Water Drains</t>
  </si>
  <si>
    <t>069-16-000002</t>
  </si>
  <si>
    <t>Operation and Maintenance of Street Light System in Ward No.69-Laggere(P-Muneshwaranagara) Package R13 of RajarajeshwariNagar Zone.</t>
  </si>
  <si>
    <t>M/S Kusuma Electricals Prop:Jayaram,</t>
  </si>
  <si>
    <t>P0300</t>
  </si>
  <si>
    <t>M and R to Street Lights - Replacement of Burnt Bulbs etc. (Package)</t>
  </si>
  <si>
    <t>069-16-000001</t>
  </si>
  <si>
    <t>Operation and Maintenance of Street Light System in Ward No.69-Laggere(P-Vidhanasoudha lay out) Package R12 of RajarajeshwariNagar Zone.</t>
  </si>
  <si>
    <t>M/S Kusuma Electricals Prop:JAYARAM</t>
  </si>
  <si>
    <t>069-16-000003</t>
  </si>
  <si>
    <t>Operation and Maintenance of Street Light System in Ward No.69-Laggere(P-Rajeev gandhi nagar) Package R14 of RajarajeshwariNagar Zone.</t>
  </si>
  <si>
    <t>August</t>
  </si>
  <si>
    <t>069-16-000011</t>
  </si>
  <si>
    <t>Construction of cement concrete roads and drains in Laggere old village in Ward No 69 Laggere</t>
  </si>
  <si>
    <t>Sri,B. Venkatesh,</t>
  </si>
  <si>
    <t>September</t>
  </si>
  <si>
    <t>069-17-000008</t>
  </si>
  <si>
    <t>Development of Roads and Drains in Ward No 69 Laggerre</t>
  </si>
  <si>
    <t>December</t>
  </si>
  <si>
    <t>069-16-000017</t>
  </si>
  <si>
    <t>Providing and fixing drinking water supply pipe line in Rajiv GAndhinagar in ward no 69</t>
  </si>
  <si>
    <t>Drinking Water</t>
  </si>
  <si>
    <t>P2178</t>
  </si>
  <si>
    <t>Works sanctioned by Dy. Mayor</t>
  </si>
  <si>
    <t>February</t>
  </si>
  <si>
    <t>069-17-000003</t>
  </si>
  <si>
    <t>Removal of Debries and Desilting of Drain in Ward No 69 Laggere in Laggere Sub Division</t>
  </si>
  <si>
    <t>March</t>
  </si>
  <si>
    <t>069-16-000004</t>
  </si>
  <si>
    <t>Providing labours and tractor for ward maintenance in Ward No 69</t>
  </si>
  <si>
    <t>Jaikumar Gowda</t>
  </si>
  <si>
    <t>Current</t>
  </si>
  <si>
    <t>Civil Xperts Consulants &amp; Testing Center</t>
  </si>
  <si>
    <t>ddo008</t>
  </si>
  <si>
    <t xml:space="preserve"> Executive Engineer (Project) Rajarajeshwari Nagar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</si>
</sst>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workbookViewId="0">
      <pane ySplit="1" topLeftCell="A2" activePane="bottomLeft" state="frozen"/>
      <selection activeCell="H1" sqref="H1"/>
      <selection pane="bottomLeft" activeCell="E12" sqref="E12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661</v>
      </c>
      <c r="B2" s="9" t="s">
        <v>33</v>
      </c>
      <c r="C2" s="10">
        <v>43215</v>
      </c>
      <c r="D2" s="11">
        <v>69</v>
      </c>
      <c r="E2" s="12" t="s">
        <v>34</v>
      </c>
      <c r="F2" s="12" t="s">
        <v>34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"000024"</f>
        <v>000024</v>
      </c>
      <c r="M2" s="10">
        <v>43092</v>
      </c>
      <c r="N2" s="11" t="str">
        <f>"000121"</f>
        <v>000121</v>
      </c>
      <c r="O2" s="10">
        <v>43183</v>
      </c>
      <c r="P2" s="11" t="str">
        <f>"000121"</f>
        <v>000121</v>
      </c>
      <c r="Q2" s="10">
        <v>43183</v>
      </c>
      <c r="R2" s="11">
        <v>17</v>
      </c>
      <c r="S2" s="11" t="str">
        <f>"000609"</f>
        <v>000609</v>
      </c>
      <c r="T2" s="10">
        <v>43209</v>
      </c>
      <c r="U2" s="14">
        <v>9.4685400000000008</v>
      </c>
      <c r="V2" s="14">
        <v>0.19885</v>
      </c>
      <c r="W2" s="14">
        <v>9.2696900000000007</v>
      </c>
      <c r="X2" s="11">
        <v>24</v>
      </c>
      <c r="Y2" s="10">
        <v>43215</v>
      </c>
      <c r="Z2" s="11">
        <v>9845044408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9.4685400000000003E-2</v>
      </c>
      <c r="AG2" s="11" t="s">
        <v>44</v>
      </c>
    </row>
    <row r="3" spans="1:33" x14ac:dyDescent="0.2">
      <c r="A3" s="8">
        <v>1787</v>
      </c>
      <c r="B3" s="9" t="s">
        <v>45</v>
      </c>
      <c r="C3" s="10">
        <v>43257</v>
      </c>
      <c r="D3" s="11">
        <v>69</v>
      </c>
      <c r="E3" s="12" t="s">
        <v>34</v>
      </c>
      <c r="F3" s="12" t="s">
        <v>34</v>
      </c>
      <c r="G3" s="12" t="s">
        <v>35</v>
      </c>
      <c r="H3" s="12" t="s">
        <v>35</v>
      </c>
      <c r="I3" s="11" t="s">
        <v>46</v>
      </c>
      <c r="J3" s="12" t="s">
        <v>47</v>
      </c>
      <c r="K3" s="13" t="s">
        <v>48</v>
      </c>
      <c r="L3" s="11" t="str">
        <f>"000031"</f>
        <v>000031</v>
      </c>
      <c r="M3" s="10">
        <v>43075</v>
      </c>
      <c r="N3" s="11" t="str">
        <f>"000001"</f>
        <v>000001</v>
      </c>
      <c r="O3" s="10">
        <v>43200</v>
      </c>
      <c r="P3" s="11" t="str">
        <f>"000011"</f>
        <v>000011</v>
      </c>
      <c r="Q3" s="10">
        <v>43200</v>
      </c>
      <c r="R3" s="11">
        <v>17</v>
      </c>
      <c r="S3" s="11" t="str">
        <f>"002081"</f>
        <v>002081</v>
      </c>
      <c r="T3" s="10">
        <v>43251</v>
      </c>
      <c r="U3" s="14">
        <v>194.23159999999999</v>
      </c>
      <c r="V3" s="14">
        <v>17.831600000000002</v>
      </c>
      <c r="W3" s="14">
        <v>176.4</v>
      </c>
      <c r="X3" s="11">
        <v>73</v>
      </c>
      <c r="Y3" s="10">
        <v>43257</v>
      </c>
      <c r="Z3" s="11">
        <v>9611354208</v>
      </c>
      <c r="AA3" s="12" t="s">
        <v>49</v>
      </c>
      <c r="AB3" s="11" t="s">
        <v>50</v>
      </c>
      <c r="AC3" s="12" t="s">
        <v>51</v>
      </c>
      <c r="AD3" s="11" t="s">
        <v>52</v>
      </c>
      <c r="AE3" s="12" t="s">
        <v>53</v>
      </c>
      <c r="AF3" s="14">
        <v>1.9423159999999999</v>
      </c>
      <c r="AG3" s="11" t="s">
        <v>54</v>
      </c>
    </row>
    <row r="4" spans="1:33" x14ac:dyDescent="0.2">
      <c r="A4" s="8">
        <v>1788</v>
      </c>
      <c r="B4" s="9" t="s">
        <v>45</v>
      </c>
      <c r="C4" s="10">
        <v>43257</v>
      </c>
      <c r="D4" s="11">
        <v>69</v>
      </c>
      <c r="E4" s="12" t="s">
        <v>34</v>
      </c>
      <c r="F4" s="12" t="s">
        <v>34</v>
      </c>
      <c r="G4" s="12" t="s">
        <v>35</v>
      </c>
      <c r="H4" s="12" t="s">
        <v>35</v>
      </c>
      <c r="I4" s="11" t="s">
        <v>55</v>
      </c>
      <c r="J4" s="12" t="s">
        <v>56</v>
      </c>
      <c r="K4" s="13" t="s">
        <v>57</v>
      </c>
      <c r="L4" s="11" t="str">
        <f>"000014"</f>
        <v>000014</v>
      </c>
      <c r="M4" s="10">
        <v>42201</v>
      </c>
      <c r="N4" s="11" t="str">
        <f>"000037"</f>
        <v>000037</v>
      </c>
      <c r="O4" s="10">
        <v>42368</v>
      </c>
      <c r="P4" s="11" t="str">
        <f>"000190"</f>
        <v>000190</v>
      </c>
      <c r="Q4" s="10">
        <v>42368</v>
      </c>
      <c r="R4" s="11">
        <v>14</v>
      </c>
      <c r="S4" s="11" t="str">
        <f>"005321"</f>
        <v>005321</v>
      </c>
      <c r="T4" s="10">
        <v>42401</v>
      </c>
      <c r="U4" s="14">
        <v>2.4700000000000002</v>
      </c>
      <c r="V4" s="14">
        <v>0.247</v>
      </c>
      <c r="W4" s="14">
        <v>2.2229999999999999</v>
      </c>
      <c r="X4" s="11">
        <v>75</v>
      </c>
      <c r="Y4" s="10">
        <v>43257</v>
      </c>
      <c r="Z4" s="11">
        <v>9742959595</v>
      </c>
      <c r="AA4" s="12" t="s">
        <v>58</v>
      </c>
      <c r="AB4" s="11" t="s">
        <v>59</v>
      </c>
      <c r="AC4" s="12" t="s">
        <v>60</v>
      </c>
      <c r="AD4" s="11" t="s">
        <v>52</v>
      </c>
      <c r="AE4" s="12" t="s">
        <v>53</v>
      </c>
      <c r="AF4" s="14">
        <v>2.4700000000000003E-2</v>
      </c>
      <c r="AG4" s="11" t="s">
        <v>44</v>
      </c>
    </row>
    <row r="5" spans="1:33" x14ac:dyDescent="0.2">
      <c r="A5" s="8">
        <v>2846</v>
      </c>
      <c r="B5" s="9" t="s">
        <v>61</v>
      </c>
      <c r="C5" s="10">
        <v>43283</v>
      </c>
      <c r="D5" s="11">
        <v>69</v>
      </c>
      <c r="E5" s="12" t="s">
        <v>34</v>
      </c>
      <c r="F5" s="12" t="s">
        <v>34</v>
      </c>
      <c r="G5" s="12" t="s">
        <v>35</v>
      </c>
      <c r="H5" s="12" t="s">
        <v>35</v>
      </c>
      <c r="I5" s="11" t="s">
        <v>62</v>
      </c>
      <c r="J5" s="12" t="s">
        <v>63</v>
      </c>
      <c r="K5" s="13" t="s">
        <v>57</v>
      </c>
      <c r="L5" s="11" t="str">
        <f>"000050"</f>
        <v>000050</v>
      </c>
      <c r="M5" s="10">
        <v>42564</v>
      </c>
      <c r="N5" s="11" t="str">
        <f>"000082"</f>
        <v>000082</v>
      </c>
      <c r="O5" s="10">
        <v>42693</v>
      </c>
      <c r="P5" s="11" t="str">
        <f>".00173"</f>
        <v>.00173</v>
      </c>
      <c r="Q5" s="10">
        <v>42693</v>
      </c>
      <c r="R5" s="11">
        <v>16</v>
      </c>
      <c r="S5" s="11" t="str">
        <f>"003105"</f>
        <v>003105</v>
      </c>
      <c r="T5" s="10">
        <v>43280</v>
      </c>
      <c r="U5" s="14">
        <v>20.96612</v>
      </c>
      <c r="V5" s="14">
        <v>2.6061200000000002</v>
      </c>
      <c r="W5" s="14">
        <v>18.36</v>
      </c>
      <c r="X5" s="11">
        <v>106</v>
      </c>
      <c r="Y5" s="10">
        <v>43283</v>
      </c>
      <c r="Z5" s="11">
        <v>9448821339</v>
      </c>
      <c r="AA5" s="12" t="s">
        <v>64</v>
      </c>
      <c r="AB5" s="11" t="s">
        <v>65</v>
      </c>
      <c r="AC5" s="12" t="s">
        <v>66</v>
      </c>
      <c r="AD5" s="11" t="s">
        <v>52</v>
      </c>
      <c r="AE5" s="12" t="s">
        <v>53</v>
      </c>
      <c r="AF5" s="14">
        <v>0.20966119999999999</v>
      </c>
      <c r="AG5" s="11" t="s">
        <v>44</v>
      </c>
    </row>
    <row r="6" spans="1:33" x14ac:dyDescent="0.2">
      <c r="A6" s="8">
        <v>2847</v>
      </c>
      <c r="B6" s="9" t="s">
        <v>61</v>
      </c>
      <c r="C6" s="10">
        <v>43283</v>
      </c>
      <c r="D6" s="11">
        <v>69</v>
      </c>
      <c r="E6" s="12" t="s">
        <v>34</v>
      </c>
      <c r="F6" s="12" t="s">
        <v>34</v>
      </c>
      <c r="G6" s="12" t="s">
        <v>35</v>
      </c>
      <c r="H6" s="12" t="s">
        <v>35</v>
      </c>
      <c r="I6" s="11" t="s">
        <v>67</v>
      </c>
      <c r="J6" s="12" t="s">
        <v>68</v>
      </c>
      <c r="K6" s="13" t="s">
        <v>57</v>
      </c>
      <c r="L6" s="11" t="str">
        <f>"000052"</f>
        <v>000052</v>
      </c>
      <c r="M6" s="10">
        <v>42564</v>
      </c>
      <c r="N6" s="11" t="str">
        <f>"000084"</f>
        <v>000084</v>
      </c>
      <c r="O6" s="10">
        <v>42693</v>
      </c>
      <c r="P6" s="11" t="str">
        <f>".00174"</f>
        <v>.00174</v>
      </c>
      <c r="Q6" s="10">
        <v>42695</v>
      </c>
      <c r="R6" s="11">
        <v>16</v>
      </c>
      <c r="S6" s="11" t="str">
        <f>"003106"</f>
        <v>003106</v>
      </c>
      <c r="T6" s="10">
        <v>43280</v>
      </c>
      <c r="U6" s="14">
        <v>20.956939999999999</v>
      </c>
      <c r="V6" s="14">
        <v>2.6069399999999998</v>
      </c>
      <c r="W6" s="14">
        <v>18.350000000000001</v>
      </c>
      <c r="X6" s="11">
        <v>106</v>
      </c>
      <c r="Y6" s="10">
        <v>43283</v>
      </c>
      <c r="Z6" s="11">
        <v>9448821339</v>
      </c>
      <c r="AA6" s="12" t="s">
        <v>69</v>
      </c>
      <c r="AB6" s="11" t="s">
        <v>65</v>
      </c>
      <c r="AC6" s="12" t="s">
        <v>66</v>
      </c>
      <c r="AD6" s="11" t="s">
        <v>52</v>
      </c>
      <c r="AE6" s="12" t="s">
        <v>53</v>
      </c>
      <c r="AF6" s="14">
        <v>0.20956939999999999</v>
      </c>
      <c r="AG6" s="11" t="s">
        <v>44</v>
      </c>
    </row>
    <row r="7" spans="1:33" x14ac:dyDescent="0.2">
      <c r="A7" s="8">
        <v>2848</v>
      </c>
      <c r="B7" s="9" t="s">
        <v>61</v>
      </c>
      <c r="C7" s="10">
        <v>43283</v>
      </c>
      <c r="D7" s="11">
        <v>69</v>
      </c>
      <c r="E7" s="12" t="s">
        <v>34</v>
      </c>
      <c r="F7" s="12" t="s">
        <v>34</v>
      </c>
      <c r="G7" s="12" t="s">
        <v>35</v>
      </c>
      <c r="H7" s="12" t="s">
        <v>35</v>
      </c>
      <c r="I7" s="11" t="s">
        <v>70</v>
      </c>
      <c r="J7" s="12" t="s">
        <v>71</v>
      </c>
      <c r="K7" s="13" t="s">
        <v>57</v>
      </c>
      <c r="L7" s="11" t="str">
        <f>"000053"</f>
        <v>000053</v>
      </c>
      <c r="M7" s="10">
        <v>42564</v>
      </c>
      <c r="N7" s="11" t="str">
        <f>".00084"</f>
        <v>.00084</v>
      </c>
      <c r="O7" s="10">
        <v>42693</v>
      </c>
      <c r="P7" s="11" t="str">
        <f>".00175"</f>
        <v>.00175</v>
      </c>
      <c r="Q7" s="10">
        <v>42695</v>
      </c>
      <c r="R7" s="11">
        <v>16</v>
      </c>
      <c r="S7" s="11" t="str">
        <f>"003108"</f>
        <v>003108</v>
      </c>
      <c r="T7" s="10">
        <v>43280</v>
      </c>
      <c r="U7" s="14">
        <v>20.96397</v>
      </c>
      <c r="V7" s="14">
        <v>2.6039699999999999</v>
      </c>
      <c r="W7" s="14">
        <v>18.36</v>
      </c>
      <c r="X7" s="11">
        <v>106</v>
      </c>
      <c r="Y7" s="10">
        <v>43283</v>
      </c>
      <c r="Z7" s="11">
        <v>9448821339</v>
      </c>
      <c r="AA7" s="12" t="s">
        <v>72</v>
      </c>
      <c r="AB7" s="11" t="s">
        <v>65</v>
      </c>
      <c r="AC7" s="12" t="s">
        <v>66</v>
      </c>
      <c r="AD7" s="11" t="s">
        <v>52</v>
      </c>
      <c r="AE7" s="12" t="s">
        <v>53</v>
      </c>
      <c r="AF7" s="14">
        <v>0.20963969999999998</v>
      </c>
      <c r="AG7" s="11" t="s">
        <v>44</v>
      </c>
    </row>
    <row r="8" spans="1:33" x14ac:dyDescent="0.2">
      <c r="A8" s="8">
        <v>3063</v>
      </c>
      <c r="B8" s="9" t="s">
        <v>61</v>
      </c>
      <c r="C8" s="10">
        <v>43287</v>
      </c>
      <c r="D8" s="11">
        <v>69</v>
      </c>
      <c r="E8" s="12" t="s">
        <v>34</v>
      </c>
      <c r="F8" s="12" t="s">
        <v>34</v>
      </c>
      <c r="G8" s="12" t="s">
        <v>35</v>
      </c>
      <c r="H8" s="12" t="s">
        <v>35</v>
      </c>
      <c r="I8" s="11" t="s">
        <v>73</v>
      </c>
      <c r="J8" s="12" t="s">
        <v>74</v>
      </c>
      <c r="K8" s="13" t="s">
        <v>75</v>
      </c>
      <c r="L8" s="11" t="str">
        <f>"000051"</f>
        <v>000051</v>
      </c>
      <c r="M8" s="10">
        <v>42564</v>
      </c>
      <c r="N8" s="11" t="str">
        <f>"000087"</f>
        <v>000087</v>
      </c>
      <c r="O8" s="10">
        <v>42702</v>
      </c>
      <c r="P8" s="11" t="str">
        <f>"000190"</f>
        <v>000190</v>
      </c>
      <c r="Q8" s="10">
        <v>42704</v>
      </c>
      <c r="R8" s="11">
        <v>16</v>
      </c>
      <c r="S8" s="11" t="str">
        <f>"003265"</f>
        <v>003265</v>
      </c>
      <c r="T8" s="10">
        <v>43283</v>
      </c>
      <c r="U8" s="14">
        <v>10.44136</v>
      </c>
      <c r="V8" s="14">
        <v>1.2913600000000001</v>
      </c>
      <c r="W8" s="14">
        <v>9.15</v>
      </c>
      <c r="X8" s="11">
        <v>113</v>
      </c>
      <c r="Y8" s="10">
        <v>43287</v>
      </c>
      <c r="Z8" s="11">
        <v>9448821339</v>
      </c>
      <c r="AA8" s="12" t="s">
        <v>72</v>
      </c>
      <c r="AB8" s="11" t="s">
        <v>65</v>
      </c>
      <c r="AC8" s="12" t="s">
        <v>66</v>
      </c>
      <c r="AD8" s="11" t="s">
        <v>52</v>
      </c>
      <c r="AE8" s="12" t="s">
        <v>53</v>
      </c>
      <c r="AF8" s="14">
        <v>0.1044136</v>
      </c>
      <c r="AG8" s="11" t="s">
        <v>44</v>
      </c>
    </row>
    <row r="9" spans="1:33" x14ac:dyDescent="0.2">
      <c r="A9" s="8">
        <v>3494</v>
      </c>
      <c r="B9" s="9" t="s">
        <v>61</v>
      </c>
      <c r="C9" s="10">
        <v>43299</v>
      </c>
      <c r="D9" s="11">
        <v>69</v>
      </c>
      <c r="E9" s="12" t="s">
        <v>34</v>
      </c>
      <c r="F9" s="12" t="s">
        <v>34</v>
      </c>
      <c r="G9" s="12" t="s">
        <v>35</v>
      </c>
      <c r="H9" s="12" t="s">
        <v>35</v>
      </c>
      <c r="I9" s="11" t="s">
        <v>76</v>
      </c>
      <c r="J9" s="12" t="s">
        <v>77</v>
      </c>
      <c r="K9" s="13" t="s">
        <v>38</v>
      </c>
      <c r="L9" s="11" t="str">
        <f>"000031"</f>
        <v>000031</v>
      </c>
      <c r="M9" s="10">
        <v>42794</v>
      </c>
      <c r="N9" s="11" t="str">
        <f>"000067"</f>
        <v>000067</v>
      </c>
      <c r="O9" s="10">
        <v>43105</v>
      </c>
      <c r="P9" s="11" t="str">
        <f>"000067"</f>
        <v>000067</v>
      </c>
      <c r="Q9" s="10">
        <v>43105</v>
      </c>
      <c r="R9" s="11">
        <v>16</v>
      </c>
      <c r="S9" s="11" t="str">
        <f>"004577"</f>
        <v>004577</v>
      </c>
      <c r="T9" s="10">
        <v>43313</v>
      </c>
      <c r="U9" s="14">
        <v>2.61287</v>
      </c>
      <c r="V9" s="14">
        <v>0.37428</v>
      </c>
      <c r="W9" s="14">
        <v>2.2385899999999999</v>
      </c>
      <c r="X9" s="11">
        <v>127</v>
      </c>
      <c r="Y9" s="10">
        <v>43299</v>
      </c>
      <c r="Z9" s="11">
        <v>9448370460</v>
      </c>
      <c r="AA9" s="12" t="s">
        <v>78</v>
      </c>
      <c r="AB9" s="11" t="s">
        <v>79</v>
      </c>
      <c r="AC9" s="12" t="s">
        <v>80</v>
      </c>
      <c r="AD9" s="11" t="s">
        <v>42</v>
      </c>
      <c r="AE9" s="12" t="s">
        <v>43</v>
      </c>
      <c r="AF9" s="14">
        <v>2.6128700000000001E-2</v>
      </c>
      <c r="AG9" s="11" t="s">
        <v>44</v>
      </c>
    </row>
    <row r="10" spans="1:33" x14ac:dyDescent="0.2">
      <c r="A10" s="8">
        <v>3495</v>
      </c>
      <c r="B10" s="9" t="s">
        <v>61</v>
      </c>
      <c r="C10" s="10">
        <v>43299</v>
      </c>
      <c r="D10" s="11">
        <v>69</v>
      </c>
      <c r="E10" s="12" t="s">
        <v>34</v>
      </c>
      <c r="F10" s="12" t="s">
        <v>34</v>
      </c>
      <c r="G10" s="12" t="s">
        <v>35</v>
      </c>
      <c r="H10" s="12" t="s">
        <v>35</v>
      </c>
      <c r="I10" s="11" t="s">
        <v>81</v>
      </c>
      <c r="J10" s="12" t="s">
        <v>82</v>
      </c>
      <c r="K10" s="13" t="s">
        <v>38</v>
      </c>
      <c r="L10" s="11" t="str">
        <f>"000034"</f>
        <v>000034</v>
      </c>
      <c r="M10" s="10">
        <v>42794</v>
      </c>
      <c r="N10" s="11" t="str">
        <f>"000069"</f>
        <v>000069</v>
      </c>
      <c r="O10" s="10">
        <v>43105</v>
      </c>
      <c r="P10" s="11" t="str">
        <f>"000069"</f>
        <v>000069</v>
      </c>
      <c r="Q10" s="10">
        <v>43105</v>
      </c>
      <c r="R10" s="11">
        <v>16</v>
      </c>
      <c r="S10" s="11" t="str">
        <f>"004581"</f>
        <v>004581</v>
      </c>
      <c r="T10" s="10">
        <v>43313</v>
      </c>
      <c r="U10" s="14">
        <v>2.7077</v>
      </c>
      <c r="V10" s="14">
        <v>0.38672000000000001</v>
      </c>
      <c r="W10" s="14">
        <v>2.32098</v>
      </c>
      <c r="X10" s="11">
        <v>127</v>
      </c>
      <c r="Y10" s="10">
        <v>43299</v>
      </c>
      <c r="Z10" s="11">
        <v>9448370460</v>
      </c>
      <c r="AA10" s="12" t="s">
        <v>83</v>
      </c>
      <c r="AB10" s="11" t="s">
        <v>79</v>
      </c>
      <c r="AC10" s="12" t="s">
        <v>80</v>
      </c>
      <c r="AD10" s="11" t="s">
        <v>42</v>
      </c>
      <c r="AE10" s="12" t="s">
        <v>43</v>
      </c>
      <c r="AF10" s="14">
        <v>2.7077E-2</v>
      </c>
      <c r="AG10" s="11" t="s">
        <v>44</v>
      </c>
    </row>
    <row r="11" spans="1:33" x14ac:dyDescent="0.2">
      <c r="A11" s="8">
        <v>3731</v>
      </c>
      <c r="B11" s="9" t="s">
        <v>61</v>
      </c>
      <c r="C11" s="10">
        <v>43301</v>
      </c>
      <c r="D11" s="11">
        <v>69</v>
      </c>
      <c r="E11" s="12" t="s">
        <v>34</v>
      </c>
      <c r="F11" s="12" t="s">
        <v>34</v>
      </c>
      <c r="G11" s="12" t="s">
        <v>35</v>
      </c>
      <c r="H11" s="12" t="s">
        <v>35</v>
      </c>
      <c r="I11" s="11" t="s">
        <v>76</v>
      </c>
      <c r="J11" s="12" t="s">
        <v>77</v>
      </c>
      <c r="K11" s="13" t="s">
        <v>38</v>
      </c>
      <c r="L11" s="11" t="str">
        <f>"000031"</f>
        <v>000031</v>
      </c>
      <c r="M11" s="10">
        <v>42794</v>
      </c>
      <c r="N11" s="11" t="str">
        <f>"000067"</f>
        <v>000067</v>
      </c>
      <c r="O11" s="10">
        <v>43105</v>
      </c>
      <c r="P11" s="11" t="str">
        <f>"000067"</f>
        <v>000067</v>
      </c>
      <c r="Q11" s="10">
        <v>43105</v>
      </c>
      <c r="R11" s="11">
        <v>16</v>
      </c>
      <c r="S11" s="11" t="str">
        <f>"004577"</f>
        <v>004577</v>
      </c>
      <c r="T11" s="10">
        <v>43313</v>
      </c>
      <c r="U11" s="14">
        <v>1.9546399999999999</v>
      </c>
      <c r="V11" s="14">
        <v>0.12925</v>
      </c>
      <c r="W11" s="14">
        <v>1.8253900000000001</v>
      </c>
      <c r="X11" s="11">
        <v>134</v>
      </c>
      <c r="Y11" s="10">
        <v>43301</v>
      </c>
      <c r="Z11" s="11">
        <v>9448370460</v>
      </c>
      <c r="AA11" s="12" t="s">
        <v>78</v>
      </c>
      <c r="AB11" s="11" t="s">
        <v>79</v>
      </c>
      <c r="AC11" s="12" t="s">
        <v>80</v>
      </c>
      <c r="AD11" s="11" t="s">
        <v>42</v>
      </c>
      <c r="AE11" s="12" t="s">
        <v>43</v>
      </c>
      <c r="AF11" s="14">
        <v>1.9546399999999998E-2</v>
      </c>
      <c r="AG11" s="11" t="s">
        <v>44</v>
      </c>
    </row>
    <row r="12" spans="1:33" x14ac:dyDescent="0.2">
      <c r="A12" s="8">
        <v>3732</v>
      </c>
      <c r="B12" s="9" t="s">
        <v>61</v>
      </c>
      <c r="C12" s="10">
        <v>43301</v>
      </c>
      <c r="D12" s="11">
        <v>69</v>
      </c>
      <c r="E12" s="12" t="s">
        <v>34</v>
      </c>
      <c r="F12" s="12" t="s">
        <v>34</v>
      </c>
      <c r="G12" s="12" t="s">
        <v>35</v>
      </c>
      <c r="H12" s="12" t="s">
        <v>35</v>
      </c>
      <c r="I12" s="11" t="s">
        <v>81</v>
      </c>
      <c r="J12" s="12" t="s">
        <v>82</v>
      </c>
      <c r="K12" s="13" t="s">
        <v>38</v>
      </c>
      <c r="L12" s="11" t="str">
        <f>"000034"</f>
        <v>000034</v>
      </c>
      <c r="M12" s="10">
        <v>42794</v>
      </c>
      <c r="N12" s="11" t="str">
        <f>"000069"</f>
        <v>000069</v>
      </c>
      <c r="O12" s="10">
        <v>43105</v>
      </c>
      <c r="P12" s="11" t="str">
        <f>"000069"</f>
        <v>000069</v>
      </c>
      <c r="Q12" s="10">
        <v>43105</v>
      </c>
      <c r="R12" s="11">
        <v>16</v>
      </c>
      <c r="S12" s="11" t="str">
        <f>"004581"</f>
        <v>004581</v>
      </c>
      <c r="T12" s="10">
        <v>43313</v>
      </c>
      <c r="U12" s="14">
        <v>2.0307599999999999</v>
      </c>
      <c r="V12" s="14">
        <v>0.13388</v>
      </c>
      <c r="W12" s="14">
        <v>1.8968799999999999</v>
      </c>
      <c r="X12" s="11">
        <v>134</v>
      </c>
      <c r="Y12" s="10">
        <v>43301</v>
      </c>
      <c r="Z12" s="11">
        <v>9448370460</v>
      </c>
      <c r="AA12" s="12" t="s">
        <v>83</v>
      </c>
      <c r="AB12" s="11" t="s">
        <v>79</v>
      </c>
      <c r="AC12" s="12" t="s">
        <v>80</v>
      </c>
      <c r="AD12" s="11" t="s">
        <v>42</v>
      </c>
      <c r="AE12" s="12" t="s">
        <v>43</v>
      </c>
      <c r="AF12" s="14">
        <v>2.0307599999999999E-2</v>
      </c>
      <c r="AG12" s="11" t="s">
        <v>44</v>
      </c>
    </row>
    <row r="13" spans="1:33" x14ac:dyDescent="0.2">
      <c r="A13" s="8">
        <v>3733</v>
      </c>
      <c r="B13" s="9" t="s">
        <v>61</v>
      </c>
      <c r="C13" s="10">
        <v>43301</v>
      </c>
      <c r="D13" s="11">
        <v>69</v>
      </c>
      <c r="E13" s="12" t="s">
        <v>34</v>
      </c>
      <c r="F13" s="12" t="s">
        <v>34</v>
      </c>
      <c r="G13" s="12" t="s">
        <v>35</v>
      </c>
      <c r="H13" s="12" t="s">
        <v>35</v>
      </c>
      <c r="I13" s="11" t="s">
        <v>84</v>
      </c>
      <c r="J13" s="12" t="s">
        <v>85</v>
      </c>
      <c r="K13" s="13" t="s">
        <v>38</v>
      </c>
      <c r="L13" s="11" t="str">
        <f>"000032"</f>
        <v>000032</v>
      </c>
      <c r="M13" s="10">
        <v>42794</v>
      </c>
      <c r="N13" s="11" t="str">
        <f>"000070"</f>
        <v>000070</v>
      </c>
      <c r="O13" s="10">
        <v>43105</v>
      </c>
      <c r="P13" s="11" t="str">
        <f>"000070"</f>
        <v>000070</v>
      </c>
      <c r="Q13" s="10">
        <v>43105</v>
      </c>
      <c r="R13" s="11">
        <v>16</v>
      </c>
      <c r="S13" s="11" t="str">
        <f>"004892"</f>
        <v>004892</v>
      </c>
      <c r="T13" s="10">
        <v>43316</v>
      </c>
      <c r="U13" s="14">
        <v>1.6231800000000001</v>
      </c>
      <c r="V13" s="14">
        <v>0.10902000000000001</v>
      </c>
      <c r="W13" s="14">
        <v>1.51416</v>
      </c>
      <c r="X13" s="11">
        <v>134</v>
      </c>
      <c r="Y13" s="10">
        <v>43301</v>
      </c>
      <c r="Z13" s="11">
        <v>9448370460</v>
      </c>
      <c r="AA13" s="12" t="s">
        <v>83</v>
      </c>
      <c r="AB13" s="11" t="s">
        <v>79</v>
      </c>
      <c r="AC13" s="12" t="s">
        <v>80</v>
      </c>
      <c r="AD13" s="11" t="s">
        <v>42</v>
      </c>
      <c r="AE13" s="12" t="s">
        <v>43</v>
      </c>
      <c r="AF13" s="14">
        <v>1.6231800000000001E-2</v>
      </c>
      <c r="AG13" s="11" t="s">
        <v>44</v>
      </c>
    </row>
    <row r="14" spans="1:33" x14ac:dyDescent="0.2">
      <c r="A14" s="8">
        <v>4456</v>
      </c>
      <c r="B14" s="9" t="s">
        <v>86</v>
      </c>
      <c r="C14" s="10">
        <v>43318</v>
      </c>
      <c r="D14" s="11">
        <v>69</v>
      </c>
      <c r="E14" s="12" t="s">
        <v>34</v>
      </c>
      <c r="F14" s="12" t="s">
        <v>34</v>
      </c>
      <c r="G14" s="12" t="s">
        <v>35</v>
      </c>
      <c r="H14" s="12" t="s">
        <v>35</v>
      </c>
      <c r="I14" s="11" t="s">
        <v>76</v>
      </c>
      <c r="J14" s="12" t="s">
        <v>77</v>
      </c>
      <c r="K14" s="13" t="s">
        <v>38</v>
      </c>
      <c r="L14" s="11" t="str">
        <f>"000031"</f>
        <v>000031</v>
      </c>
      <c r="M14" s="10">
        <v>42794</v>
      </c>
      <c r="N14" s="11" t="str">
        <f>"000067"</f>
        <v>000067</v>
      </c>
      <c r="O14" s="10">
        <v>43105</v>
      </c>
      <c r="P14" s="11" t="str">
        <f>"000067"</f>
        <v>000067</v>
      </c>
      <c r="Q14" s="10">
        <v>43105</v>
      </c>
      <c r="R14" s="11">
        <v>16</v>
      </c>
      <c r="S14" s="11" t="str">
        <f>"004577"</f>
        <v>004577</v>
      </c>
      <c r="T14" s="10">
        <v>43313</v>
      </c>
      <c r="U14" s="14">
        <v>3.25773</v>
      </c>
      <c r="V14" s="14">
        <v>0.22872999999999999</v>
      </c>
      <c r="W14" s="14">
        <v>3.0289999999999999</v>
      </c>
      <c r="X14" s="11">
        <v>157</v>
      </c>
      <c r="Y14" s="10">
        <v>43318</v>
      </c>
      <c r="Z14" s="11">
        <v>9448370460</v>
      </c>
      <c r="AA14" s="12" t="s">
        <v>78</v>
      </c>
      <c r="AB14" s="11" t="s">
        <v>79</v>
      </c>
      <c r="AC14" s="12" t="s">
        <v>80</v>
      </c>
      <c r="AD14" s="11" t="s">
        <v>42</v>
      </c>
      <c r="AE14" s="12" t="s">
        <v>43</v>
      </c>
      <c r="AF14" s="14">
        <v>3.2577300000000003E-2</v>
      </c>
      <c r="AG14" s="11" t="s">
        <v>44</v>
      </c>
    </row>
    <row r="15" spans="1:33" x14ac:dyDescent="0.2">
      <c r="A15" s="8">
        <v>4457</v>
      </c>
      <c r="B15" s="9" t="s">
        <v>86</v>
      </c>
      <c r="C15" s="10">
        <v>43318</v>
      </c>
      <c r="D15" s="11">
        <v>69</v>
      </c>
      <c r="E15" s="12" t="s">
        <v>34</v>
      </c>
      <c r="F15" s="12" t="s">
        <v>34</v>
      </c>
      <c r="G15" s="12" t="s">
        <v>35</v>
      </c>
      <c r="H15" s="12" t="s">
        <v>35</v>
      </c>
      <c r="I15" s="11" t="s">
        <v>81</v>
      </c>
      <c r="J15" s="12" t="s">
        <v>82</v>
      </c>
      <c r="K15" s="13" t="s">
        <v>38</v>
      </c>
      <c r="L15" s="11" t="str">
        <f>"000034"</f>
        <v>000034</v>
      </c>
      <c r="M15" s="10">
        <v>42794</v>
      </c>
      <c r="N15" s="11" t="str">
        <f>"000069"</f>
        <v>000069</v>
      </c>
      <c r="O15" s="10">
        <v>43105</v>
      </c>
      <c r="P15" s="11" t="str">
        <f>"000069"</f>
        <v>000069</v>
      </c>
      <c r="Q15" s="10">
        <v>43105</v>
      </c>
      <c r="R15" s="11">
        <v>16</v>
      </c>
      <c r="S15" s="11" t="str">
        <f>"004581"</f>
        <v>004581</v>
      </c>
      <c r="T15" s="10">
        <v>43313</v>
      </c>
      <c r="U15" s="14">
        <v>3.38462</v>
      </c>
      <c r="V15" s="14">
        <v>0.23146</v>
      </c>
      <c r="W15" s="14">
        <v>3.1531600000000002</v>
      </c>
      <c r="X15" s="11">
        <v>157</v>
      </c>
      <c r="Y15" s="10">
        <v>43318</v>
      </c>
      <c r="Z15" s="11">
        <v>9448370460</v>
      </c>
      <c r="AA15" s="12" t="s">
        <v>83</v>
      </c>
      <c r="AB15" s="11" t="s">
        <v>79</v>
      </c>
      <c r="AC15" s="12" t="s">
        <v>80</v>
      </c>
      <c r="AD15" s="11" t="s">
        <v>42</v>
      </c>
      <c r="AE15" s="12" t="s">
        <v>43</v>
      </c>
      <c r="AF15" s="14">
        <v>3.38462E-2</v>
      </c>
      <c r="AG15" s="11" t="s">
        <v>44</v>
      </c>
    </row>
    <row r="16" spans="1:33" x14ac:dyDescent="0.2">
      <c r="A16" s="8">
        <v>4458</v>
      </c>
      <c r="B16" s="9" t="s">
        <v>86</v>
      </c>
      <c r="C16" s="10">
        <v>43318</v>
      </c>
      <c r="D16" s="11">
        <v>69</v>
      </c>
      <c r="E16" s="12" t="s">
        <v>34</v>
      </c>
      <c r="F16" s="12" t="s">
        <v>34</v>
      </c>
      <c r="G16" s="12" t="s">
        <v>35</v>
      </c>
      <c r="H16" s="12" t="s">
        <v>35</v>
      </c>
      <c r="I16" s="11" t="s">
        <v>84</v>
      </c>
      <c r="J16" s="12" t="s">
        <v>85</v>
      </c>
      <c r="K16" s="13" t="s">
        <v>38</v>
      </c>
      <c r="L16" s="11" t="str">
        <f>"000032"</f>
        <v>000032</v>
      </c>
      <c r="M16" s="10">
        <v>42794</v>
      </c>
      <c r="N16" s="11" t="str">
        <f>"000070"</f>
        <v>000070</v>
      </c>
      <c r="O16" s="10">
        <v>43105</v>
      </c>
      <c r="P16" s="11" t="str">
        <f>"000070"</f>
        <v>000070</v>
      </c>
      <c r="Q16" s="10">
        <v>43105</v>
      </c>
      <c r="R16" s="11">
        <v>16</v>
      </c>
      <c r="S16" s="11" t="str">
        <f>"004892"</f>
        <v>004892</v>
      </c>
      <c r="T16" s="10">
        <v>43316</v>
      </c>
      <c r="U16" s="14">
        <v>2.1709100000000001</v>
      </c>
      <c r="V16" s="14">
        <v>0.31640000000000001</v>
      </c>
      <c r="W16" s="14">
        <v>1.8545100000000001</v>
      </c>
      <c r="X16" s="11">
        <v>157</v>
      </c>
      <c r="Y16" s="10">
        <v>43318</v>
      </c>
      <c r="Z16" s="11">
        <v>9448370460</v>
      </c>
      <c r="AA16" s="12" t="s">
        <v>83</v>
      </c>
      <c r="AB16" s="11" t="s">
        <v>79</v>
      </c>
      <c r="AC16" s="12" t="s">
        <v>80</v>
      </c>
      <c r="AD16" s="11" t="s">
        <v>42</v>
      </c>
      <c r="AE16" s="12" t="s">
        <v>43</v>
      </c>
      <c r="AF16" s="14">
        <v>2.1709100000000002E-2</v>
      </c>
      <c r="AG16" s="11" t="s">
        <v>44</v>
      </c>
    </row>
    <row r="17" spans="1:33" x14ac:dyDescent="0.2">
      <c r="A17" s="8">
        <v>4459</v>
      </c>
      <c r="B17" s="9" t="s">
        <v>86</v>
      </c>
      <c r="C17" s="10">
        <v>43318</v>
      </c>
      <c r="D17" s="11">
        <v>69</v>
      </c>
      <c r="E17" s="12" t="s">
        <v>34</v>
      </c>
      <c r="F17" s="12" t="s">
        <v>34</v>
      </c>
      <c r="G17" s="12" t="s">
        <v>35</v>
      </c>
      <c r="H17" s="12" t="s">
        <v>35</v>
      </c>
      <c r="I17" s="11" t="s">
        <v>84</v>
      </c>
      <c r="J17" s="12" t="s">
        <v>85</v>
      </c>
      <c r="K17" s="13" t="s">
        <v>38</v>
      </c>
      <c r="L17" s="11" t="str">
        <f>"000032"</f>
        <v>000032</v>
      </c>
      <c r="M17" s="10">
        <v>42794</v>
      </c>
      <c r="N17" s="11" t="str">
        <f>"000070"</f>
        <v>000070</v>
      </c>
      <c r="O17" s="10">
        <v>43105</v>
      </c>
      <c r="P17" s="11" t="str">
        <f>"000070"</f>
        <v>000070</v>
      </c>
      <c r="Q17" s="10">
        <v>43105</v>
      </c>
      <c r="R17" s="11">
        <v>16</v>
      </c>
      <c r="S17" s="11" t="str">
        <f>"004892"</f>
        <v>004892</v>
      </c>
      <c r="T17" s="10">
        <v>43316</v>
      </c>
      <c r="U17" s="14">
        <v>2.7052900000000002</v>
      </c>
      <c r="V17" s="14">
        <v>0.19003</v>
      </c>
      <c r="W17" s="14">
        <v>2.5152600000000001</v>
      </c>
      <c r="X17" s="11">
        <v>157</v>
      </c>
      <c r="Y17" s="10">
        <v>43318</v>
      </c>
      <c r="Z17" s="11">
        <v>9448370460</v>
      </c>
      <c r="AA17" s="12" t="s">
        <v>83</v>
      </c>
      <c r="AB17" s="11" t="s">
        <v>79</v>
      </c>
      <c r="AC17" s="12" t="s">
        <v>80</v>
      </c>
      <c r="AD17" s="11" t="s">
        <v>42</v>
      </c>
      <c r="AE17" s="12" t="s">
        <v>43</v>
      </c>
      <c r="AF17" s="14">
        <v>2.7052900000000001E-2</v>
      </c>
      <c r="AG17" s="11" t="s">
        <v>44</v>
      </c>
    </row>
    <row r="18" spans="1:33" x14ac:dyDescent="0.2">
      <c r="A18" s="8">
        <v>4460</v>
      </c>
      <c r="B18" s="9" t="s">
        <v>86</v>
      </c>
      <c r="C18" s="10">
        <v>43318</v>
      </c>
      <c r="D18" s="11">
        <v>69</v>
      </c>
      <c r="E18" s="12" t="s">
        <v>34</v>
      </c>
      <c r="F18" s="12" t="s">
        <v>34</v>
      </c>
      <c r="G18" s="12" t="s">
        <v>35</v>
      </c>
      <c r="H18" s="12" t="s">
        <v>35</v>
      </c>
      <c r="I18" s="11" t="s">
        <v>87</v>
      </c>
      <c r="J18" s="12" t="s">
        <v>88</v>
      </c>
      <c r="K18" s="13" t="s">
        <v>57</v>
      </c>
      <c r="L18" s="11" t="str">
        <f>"000094"</f>
        <v>000094</v>
      </c>
      <c r="M18" s="10">
        <v>42732</v>
      </c>
      <c r="N18" s="11" t="str">
        <f>"000096"</f>
        <v>000096</v>
      </c>
      <c r="O18" s="10">
        <v>42776</v>
      </c>
      <c r="P18" s="11" t="str">
        <f>"000233"</f>
        <v>000233</v>
      </c>
      <c r="Q18" s="10">
        <v>42794</v>
      </c>
      <c r="R18" s="11">
        <v>16</v>
      </c>
      <c r="S18" s="11" t="str">
        <f>"004642"</f>
        <v>004642</v>
      </c>
      <c r="T18" s="10">
        <v>43313</v>
      </c>
      <c r="U18" s="14">
        <v>20.228249999999999</v>
      </c>
      <c r="V18" s="14">
        <v>2.5310700000000002</v>
      </c>
      <c r="W18" s="14">
        <v>17.697179999999999</v>
      </c>
      <c r="X18" s="11">
        <v>159</v>
      </c>
      <c r="Y18" s="10">
        <v>43318</v>
      </c>
      <c r="Z18" s="11">
        <v>9900096988</v>
      </c>
      <c r="AA18" s="12" t="s">
        <v>89</v>
      </c>
      <c r="AB18" s="11" t="s">
        <v>65</v>
      </c>
      <c r="AC18" s="12" t="s">
        <v>66</v>
      </c>
      <c r="AD18" s="11" t="s">
        <v>52</v>
      </c>
      <c r="AE18" s="12" t="s">
        <v>53</v>
      </c>
      <c r="AF18" s="14">
        <v>0.2022825</v>
      </c>
      <c r="AG18" s="11" t="s">
        <v>44</v>
      </c>
    </row>
    <row r="19" spans="1:33" x14ac:dyDescent="0.2">
      <c r="A19" s="8">
        <v>5417</v>
      </c>
      <c r="B19" s="9" t="s">
        <v>90</v>
      </c>
      <c r="C19" s="10">
        <v>43354</v>
      </c>
      <c r="D19" s="11">
        <v>69</v>
      </c>
      <c r="E19" s="12" t="s">
        <v>34</v>
      </c>
      <c r="F19" s="12" t="s">
        <v>34</v>
      </c>
      <c r="G19" s="12" t="s">
        <v>35</v>
      </c>
      <c r="H19" s="12" t="s">
        <v>35</v>
      </c>
      <c r="I19" s="11" t="s">
        <v>91</v>
      </c>
      <c r="J19" s="12" t="s">
        <v>92</v>
      </c>
      <c r="K19" s="13" t="s">
        <v>57</v>
      </c>
      <c r="L19" s="11" t="str">
        <f>"000072"</f>
        <v>000072</v>
      </c>
      <c r="M19" s="10">
        <v>43138</v>
      </c>
      <c r="N19" s="11" t="str">
        <f>"000012"</f>
        <v>000012</v>
      </c>
      <c r="O19" s="10">
        <v>43341</v>
      </c>
      <c r="P19" s="11" t="str">
        <f>"000084"</f>
        <v>000084</v>
      </c>
      <c r="Q19" s="10">
        <v>43341</v>
      </c>
      <c r="R19" s="11">
        <v>17</v>
      </c>
      <c r="S19" s="11" t="str">
        <f>"005728"</f>
        <v>005728</v>
      </c>
      <c r="T19" s="10">
        <v>43353</v>
      </c>
      <c r="U19" s="14">
        <v>98.580680000000001</v>
      </c>
      <c r="V19" s="14">
        <v>11.080679999999999</v>
      </c>
      <c r="W19" s="14">
        <v>87.5</v>
      </c>
      <c r="X19" s="11">
        <v>199</v>
      </c>
      <c r="Y19" s="10">
        <v>43354</v>
      </c>
      <c r="Z19" s="11">
        <v>9448821339</v>
      </c>
      <c r="AA19" s="12" t="s">
        <v>49</v>
      </c>
      <c r="AB19" s="11" t="s">
        <v>40</v>
      </c>
      <c r="AC19" s="12" t="s">
        <v>41</v>
      </c>
      <c r="AD19" s="11" t="s">
        <v>52</v>
      </c>
      <c r="AE19" s="12" t="s">
        <v>53</v>
      </c>
      <c r="AF19" s="14">
        <f>U19/100</f>
        <v>0.98580679999999998</v>
      </c>
      <c r="AG19" s="11" t="s">
        <v>54</v>
      </c>
    </row>
    <row r="20" spans="1:33" x14ac:dyDescent="0.2">
      <c r="A20" s="8">
        <v>7510</v>
      </c>
      <c r="B20" s="9" t="s">
        <v>93</v>
      </c>
      <c r="C20" s="10">
        <v>43437</v>
      </c>
      <c r="D20" s="11">
        <v>69</v>
      </c>
      <c r="E20" s="12" t="s">
        <v>34</v>
      </c>
      <c r="F20" s="12" t="s">
        <v>34</v>
      </c>
      <c r="G20" s="12" t="s">
        <v>35</v>
      </c>
      <c r="H20" s="12" t="s">
        <v>35</v>
      </c>
      <c r="I20" s="11" t="s">
        <v>94</v>
      </c>
      <c r="J20" s="12" t="s">
        <v>95</v>
      </c>
      <c r="K20" s="13" t="s">
        <v>96</v>
      </c>
      <c r="L20" s="11" t="str">
        <f>"000117"</f>
        <v>000117</v>
      </c>
      <c r="M20" s="10">
        <v>43191</v>
      </c>
      <c r="N20" s="11" t="str">
        <f>"000033"</f>
        <v>000033</v>
      </c>
      <c r="O20" s="10">
        <v>43164</v>
      </c>
      <c r="P20" s="11" t="str">
        <f>"000181"</f>
        <v>000181</v>
      </c>
      <c r="Q20" s="10">
        <v>43164</v>
      </c>
      <c r="R20" s="11">
        <v>16</v>
      </c>
      <c r="S20" s="11" t="str">
        <f>"007562"</f>
        <v>007562</v>
      </c>
      <c r="T20" s="10">
        <v>43427</v>
      </c>
      <c r="U20" s="14">
        <v>19.860880000000002</v>
      </c>
      <c r="V20" s="14">
        <v>2.0908799999999998</v>
      </c>
      <c r="W20" s="14">
        <v>17.77</v>
      </c>
      <c r="X20" s="11">
        <v>280</v>
      </c>
      <c r="Y20" s="10">
        <v>43437</v>
      </c>
      <c r="Z20" s="11">
        <v>9740044360</v>
      </c>
      <c r="AA20" s="12" t="s">
        <v>49</v>
      </c>
      <c r="AB20" s="11" t="s">
        <v>97</v>
      </c>
      <c r="AC20" s="12" t="s">
        <v>98</v>
      </c>
      <c r="AD20" s="11" t="s">
        <v>52</v>
      </c>
      <c r="AE20" s="12" t="s">
        <v>53</v>
      </c>
      <c r="AF20" s="14">
        <f>U20/100</f>
        <v>0.19860880000000003</v>
      </c>
      <c r="AG20" s="11" t="s">
        <v>54</v>
      </c>
    </row>
    <row r="21" spans="1:33" x14ac:dyDescent="0.2">
      <c r="A21" s="8">
        <v>9186</v>
      </c>
      <c r="B21" s="9" t="s">
        <v>99</v>
      </c>
      <c r="C21" s="10">
        <v>43510</v>
      </c>
      <c r="D21" s="11">
        <v>69</v>
      </c>
      <c r="E21" s="12" t="s">
        <v>34</v>
      </c>
      <c r="F21" s="12" t="s">
        <v>34</v>
      </c>
      <c r="G21" s="12" t="s">
        <v>35</v>
      </c>
      <c r="H21" s="12" t="s">
        <v>35</v>
      </c>
      <c r="I21" s="11" t="s">
        <v>100</v>
      </c>
      <c r="J21" s="12" t="s">
        <v>101</v>
      </c>
      <c r="K21" s="13" t="s">
        <v>38</v>
      </c>
      <c r="L21" s="11" t="str">
        <f>"000060"</f>
        <v>000060</v>
      </c>
      <c r="M21" s="10">
        <v>42905</v>
      </c>
      <c r="N21" s="11" t="str">
        <f>"000015"</f>
        <v>000015</v>
      </c>
      <c r="O21" s="10">
        <v>43095</v>
      </c>
      <c r="P21" s="11" t="str">
        <f>"000085"</f>
        <v>000085</v>
      </c>
      <c r="Q21" s="10">
        <v>43095</v>
      </c>
      <c r="R21" s="11"/>
      <c r="S21" s="11" t="str">
        <f>"009126"</f>
        <v>009126</v>
      </c>
      <c r="T21" s="10">
        <v>43502</v>
      </c>
      <c r="U21" s="14">
        <v>4.7362099999999998</v>
      </c>
      <c r="V21" s="14">
        <v>9.98E-2</v>
      </c>
      <c r="W21" s="14">
        <v>4.6364099999999997</v>
      </c>
      <c r="X21" s="11">
        <v>352</v>
      </c>
      <c r="Y21" s="10">
        <v>43510</v>
      </c>
      <c r="Z21" s="11">
        <v>9740044360</v>
      </c>
      <c r="AA21" s="12" t="s">
        <v>72</v>
      </c>
      <c r="AB21" s="11" t="s">
        <v>65</v>
      </c>
      <c r="AC21" s="12" t="s">
        <v>66</v>
      </c>
      <c r="AD21" s="11" t="s">
        <v>52</v>
      </c>
      <c r="AE21" s="12" t="s">
        <v>53</v>
      </c>
      <c r="AF21" s="14">
        <f>U21/100</f>
        <v>4.7362099999999997E-2</v>
      </c>
      <c r="AG21" s="11" t="s">
        <v>44</v>
      </c>
    </row>
    <row r="22" spans="1:33" x14ac:dyDescent="0.2">
      <c r="A22" s="8">
        <v>9438</v>
      </c>
      <c r="B22" s="9" t="s">
        <v>102</v>
      </c>
      <c r="C22" s="10">
        <v>43526</v>
      </c>
      <c r="D22" s="11">
        <v>69</v>
      </c>
      <c r="E22" s="12" t="s">
        <v>34</v>
      </c>
      <c r="F22" s="12" t="s">
        <v>34</v>
      </c>
      <c r="G22" s="12" t="s">
        <v>35</v>
      </c>
      <c r="H22" s="12" t="s">
        <v>35</v>
      </c>
      <c r="I22" s="11" t="s">
        <v>103</v>
      </c>
      <c r="J22" s="12" t="s">
        <v>104</v>
      </c>
      <c r="K22" s="13" t="s">
        <v>48</v>
      </c>
      <c r="L22" s="11" t="str">
        <f>"000122"</f>
        <v>000122</v>
      </c>
      <c r="M22" s="10">
        <v>43277</v>
      </c>
      <c r="N22" s="11" t="str">
        <f>"000015"</f>
        <v>000015</v>
      </c>
      <c r="O22" s="10">
        <v>43383</v>
      </c>
      <c r="P22" s="11" t="str">
        <f>"000092"</f>
        <v>000092</v>
      </c>
      <c r="Q22" s="10">
        <v>43384</v>
      </c>
      <c r="R22" s="11"/>
      <c r="S22" s="11" t="str">
        <f>"009340"</f>
        <v>009340</v>
      </c>
      <c r="T22" s="10">
        <v>43518</v>
      </c>
      <c r="U22" s="14">
        <v>9.8595199999999998</v>
      </c>
      <c r="V22" s="14">
        <v>1.1086</v>
      </c>
      <c r="W22" s="14">
        <v>8.7509200000000007</v>
      </c>
      <c r="X22" s="11">
        <v>364</v>
      </c>
      <c r="Y22" s="10">
        <v>43526</v>
      </c>
      <c r="Z22" s="11">
        <v>9880209161</v>
      </c>
      <c r="AA22" s="12" t="s">
        <v>105</v>
      </c>
      <c r="AB22" s="11" t="s">
        <v>65</v>
      </c>
      <c r="AC22" s="12" t="s">
        <v>66</v>
      </c>
      <c r="AD22" s="11" t="s">
        <v>52</v>
      </c>
      <c r="AE22" s="12" t="s">
        <v>53</v>
      </c>
      <c r="AF22" s="14">
        <f>U22/100</f>
        <v>9.8595199999999994E-2</v>
      </c>
      <c r="AG22" s="11" t="s">
        <v>106</v>
      </c>
    </row>
    <row r="23" spans="1:33" x14ac:dyDescent="0.2">
      <c r="A23" s="8">
        <v>9886</v>
      </c>
      <c r="B23" s="9" t="s">
        <v>102</v>
      </c>
      <c r="C23" s="10">
        <v>43550</v>
      </c>
      <c r="D23" s="11">
        <v>69</v>
      </c>
      <c r="E23" s="12" t="s">
        <v>34</v>
      </c>
      <c r="F23" s="12" t="s">
        <v>34</v>
      </c>
      <c r="G23" s="12" t="s">
        <v>35</v>
      </c>
      <c r="H23" s="12" t="s">
        <v>35</v>
      </c>
      <c r="I23" s="11" t="s">
        <v>46</v>
      </c>
      <c r="J23" s="12" t="s">
        <v>47</v>
      </c>
      <c r="K23" s="13" t="s">
        <v>48</v>
      </c>
      <c r="L23" s="11" t="str">
        <f>"000031"</f>
        <v>000031</v>
      </c>
      <c r="M23" s="10">
        <v>43075</v>
      </c>
      <c r="N23" s="11" t="str">
        <f>"000001"</f>
        <v>000001</v>
      </c>
      <c r="O23" s="10">
        <v>43200</v>
      </c>
      <c r="P23" s="11" t="str">
        <f>"000011"</f>
        <v>000011</v>
      </c>
      <c r="Q23" s="10">
        <v>43200</v>
      </c>
      <c r="R23" s="11"/>
      <c r="S23" s="11" t="str">
        <f>"002081"</f>
        <v>002081</v>
      </c>
      <c r="T23" s="10">
        <v>43251</v>
      </c>
      <c r="U23" s="14">
        <v>1.9</v>
      </c>
      <c r="V23" s="14">
        <v>0.19</v>
      </c>
      <c r="W23" s="14">
        <v>1.71</v>
      </c>
      <c r="X23" s="11">
        <v>386</v>
      </c>
      <c r="Y23" s="10">
        <v>43550</v>
      </c>
      <c r="Z23" s="11">
        <v>9845776639</v>
      </c>
      <c r="AA23" s="12" t="s">
        <v>107</v>
      </c>
      <c r="AB23" s="11" t="s">
        <v>50</v>
      </c>
      <c r="AC23" s="12" t="s">
        <v>51</v>
      </c>
      <c r="AD23" s="11" t="s">
        <v>108</v>
      </c>
      <c r="AE23" s="12" t="s">
        <v>109</v>
      </c>
      <c r="AF23" s="14">
        <f>U23/100</f>
        <v>1.9E-2</v>
      </c>
      <c r="AG23" s="11" t="s">
        <v>54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2019-06-13T07:44:24Z</dcterms:modified>
</cp:coreProperties>
</file>