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6" i="1" l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<sst xmlns="http://schemas.openxmlformats.org/spreadsheetml/2006/main" count="243" uniqueCount="92">
  <si>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</si>
  <si>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</si>
  <si>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</si>
  <si>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</si>
  <si>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</si>
  <si>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</si>
  <si>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</si>
  <si>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</si>
  <si>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</si>
  <si>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</si>
  <si>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</si>
  <si>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</si>
  <si>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</si>
  <si>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</si>
  <si>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</si>
  <si>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</si>
  <si>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</si>
  <si>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</si>
  <si>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</si>
  <si>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</si>
  <si>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</si>
  <si>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</si>
  <si>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</si>
  <si>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</si>
  <si>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</si>
  <si>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</si>
  <si>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</si>
  <si>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</si>
  <si>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</si>
  <si>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</si>
  <si>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</si>
  <si>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</si>
  <si>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</si>
  <si>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</si>
  <si>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Halasuru</t>
  </si>
  <si>
    <t>Shivaji Nagara</t>
  </si>
  <si>
    <t>East</t>
  </si>
  <si>
    <t>090-17-000022</t>
  </si>
  <si>
    <t>Comprehensive of Development of Roads and drains in Shivajinagara Sub Division Package-II (6 works)</t>
  </si>
  <si>
    <t>Roads &amp; Drivablility</t>
  </si>
  <si>
    <t>C.G. Chandrappa</t>
  </si>
  <si>
    <t>P3158</t>
  </si>
  <si>
    <t>SIP Infrastructure Project works</t>
  </si>
  <si>
    <t>ddo087</t>
  </si>
  <si>
    <t xml:space="preserve"> Assistant Executive Engineer Shivajinagar East Zone</t>
  </si>
  <si>
    <t>Spill Over</t>
  </si>
  <si>
    <t>May</t>
  </si>
  <si>
    <t>090-16-000010</t>
  </si>
  <si>
    <t>REPLACEMENT OF DAMAGED AND MISSING CC COVERING SLABS OF DRAINS AND CULVERTS IN WARD NO 90</t>
  </si>
  <si>
    <t>Footpaths &amp; Walkability</t>
  </si>
  <si>
    <t>T Giriraj</t>
  </si>
  <si>
    <t>P1771</t>
  </si>
  <si>
    <t>Zone Works - POW Works</t>
  </si>
  <si>
    <t>Pending</t>
  </si>
  <si>
    <t>090-14-000044</t>
  </si>
  <si>
    <t xml:space="preserve">Providing Cement Concrete to Gurumurthy Streeet and Market Area E No.1st, 2nd and 3rd Street Ward No.90, </t>
  </si>
  <si>
    <t>T. Giriraj</t>
  </si>
  <si>
    <t>P2415</t>
  </si>
  <si>
    <t>Reserve fund for TandF Committee</t>
  </si>
  <si>
    <t>090-17-000020</t>
  </si>
  <si>
    <t xml:space="preserve">Providing and fixing of LED Street lights in Ward No 90 in Shivajinagar Division </t>
  </si>
  <si>
    <t>M/s.Ganga Enterprises</t>
  </si>
  <si>
    <t>P3110</t>
  </si>
  <si>
    <t>14th Finance Commission Grant Works</t>
  </si>
  <si>
    <t>ddo089</t>
  </si>
  <si>
    <t xml:space="preserve"> Assistant Executive Engineer Electrical East Zone</t>
  </si>
  <si>
    <t>Current</t>
  </si>
  <si>
    <t>090-16-000006</t>
  </si>
  <si>
    <t>IMPROVEMENTS TO DRAIN AT MV GARDEN IN WARD NO 90</t>
  </si>
  <si>
    <t>July</t>
  </si>
  <si>
    <t>090-16-000002</t>
  </si>
  <si>
    <t>Operation and Maintenance of street lights at Ulsoor and Bharathinagara area ward nos 90 and 91 Package E13 for one year.</t>
  </si>
  <si>
    <t>M/s Mercury ELectricals</t>
  </si>
  <si>
    <t>P0300</t>
  </si>
  <si>
    <t>M and R to Street Lights - Replacement of Burnt Bulbs etc. (Package)</t>
  </si>
  <si>
    <t>090-17-000028</t>
  </si>
  <si>
    <t>Engagement of Gangman and Hiring of Tractor/Tippers for Maintenance of Roads Side drains and Other Civil Works in Ward No. 90</t>
  </si>
  <si>
    <t>G.M. Nanda Kumar</t>
  </si>
  <si>
    <t>September</t>
  </si>
  <si>
    <t>090-16-000013</t>
  </si>
  <si>
    <t>MAINTENANCE OF WARD BY ENGAGING HEAVY MAZDOOR AND TRACTOR IN WARD NO 90</t>
  </si>
  <si>
    <t>Other Ward Works</t>
  </si>
  <si>
    <t>October</t>
  </si>
  <si>
    <t>February</t>
  </si>
  <si>
    <t>308-15-000130</t>
  </si>
  <si>
    <t>Improvements to Halasur lake in ward no 90</t>
  </si>
  <si>
    <t>Lakes</t>
  </si>
  <si>
    <t>K.Damodhar,</t>
  </si>
  <si>
    <t>P3028</t>
  </si>
  <si>
    <t>Maintenance of Lakes current works</t>
  </si>
  <si>
    <t>ddo611</t>
  </si>
  <si>
    <t xml:space="preserve"> Executive Engineer 1 - Projects 2 Central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</si>
</sst>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workbookViewId="0">
      <pane ySplit="1" topLeftCell="A2" activePane="bottomLeft" state="frozen"/>
      <selection activeCell="H1" sqref="H1"/>
      <selection pane="bottomLeft" activeCell="D5" sqref="D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195</v>
      </c>
      <c r="B2" s="9" t="s">
        <v>33</v>
      </c>
      <c r="C2" s="10">
        <v>43195</v>
      </c>
      <c r="D2" s="11">
        <v>90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"000085"</f>
        <v>000085</v>
      </c>
      <c r="M2" s="10">
        <v>42992</v>
      </c>
      <c r="N2" s="11" t="str">
        <f>"000007"</f>
        <v>000007</v>
      </c>
      <c r="O2" s="10">
        <v>43280</v>
      </c>
      <c r="P2" s="11" t="str">
        <f>"000035"</f>
        <v>000035</v>
      </c>
      <c r="Q2" s="10">
        <v>43280</v>
      </c>
      <c r="R2" s="11">
        <v>17</v>
      </c>
      <c r="S2" s="11" t="str">
        <f>""</f>
        <v/>
      </c>
      <c r="T2" s="10"/>
      <c r="U2" s="14">
        <v>456.14213999999998</v>
      </c>
      <c r="V2" s="14">
        <v>16.421199999999999</v>
      </c>
      <c r="W2" s="14">
        <v>439.72093999999998</v>
      </c>
      <c r="X2" s="11">
        <v>6</v>
      </c>
      <c r="Y2" s="10">
        <v>43195</v>
      </c>
      <c r="Z2" s="11">
        <v>9448065010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4.5614213999999995</v>
      </c>
      <c r="AG2" s="11" t="s">
        <v>45</v>
      </c>
    </row>
    <row r="3" spans="1:33" x14ac:dyDescent="0.2">
      <c r="A3" s="8">
        <v>1201</v>
      </c>
      <c r="B3" s="9" t="s">
        <v>46</v>
      </c>
      <c r="C3" s="10">
        <v>43238</v>
      </c>
      <c r="D3" s="11">
        <v>90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"000012"</f>
        <v>000012</v>
      </c>
      <c r="M3" s="10">
        <v>42496</v>
      </c>
      <c r="N3" s="11" t="str">
        <f>"000064"</f>
        <v>000064</v>
      </c>
      <c r="O3" s="10">
        <v>42613</v>
      </c>
      <c r="P3" s="11" t="str">
        <f>"000158"</f>
        <v>000158</v>
      </c>
      <c r="Q3" s="10">
        <v>42613</v>
      </c>
      <c r="R3" s="11">
        <v>16</v>
      </c>
      <c r="S3" s="11" t="str">
        <f>"001455"</f>
        <v>001455</v>
      </c>
      <c r="T3" s="10">
        <v>43236</v>
      </c>
      <c r="U3" s="14">
        <v>4.88218</v>
      </c>
      <c r="V3" s="14">
        <v>0.61240000000000006</v>
      </c>
      <c r="W3" s="14">
        <v>4.2697799999999999</v>
      </c>
      <c r="X3" s="11">
        <v>52</v>
      </c>
      <c r="Y3" s="10">
        <v>43238</v>
      </c>
      <c r="Z3" s="11">
        <v>9448484145</v>
      </c>
      <c r="AA3" s="12" t="s">
        <v>50</v>
      </c>
      <c r="AB3" s="11" t="s">
        <v>51</v>
      </c>
      <c r="AC3" s="12" t="s">
        <v>52</v>
      </c>
      <c r="AD3" s="11" t="s">
        <v>43</v>
      </c>
      <c r="AE3" s="12" t="s">
        <v>44</v>
      </c>
      <c r="AF3" s="14">
        <v>4.8821799999999999E-2</v>
      </c>
      <c r="AG3" s="11" t="s">
        <v>53</v>
      </c>
    </row>
    <row r="4" spans="1:33" x14ac:dyDescent="0.2">
      <c r="A4" s="8">
        <v>1202</v>
      </c>
      <c r="B4" s="9" t="s">
        <v>46</v>
      </c>
      <c r="C4" s="10">
        <v>43238</v>
      </c>
      <c r="D4" s="11">
        <v>90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54</v>
      </c>
      <c r="J4" s="12" t="s">
        <v>55</v>
      </c>
      <c r="K4" s="13" t="s">
        <v>39</v>
      </c>
      <c r="L4" s="11" t="str">
        <f>"100136"</f>
        <v>100136</v>
      </c>
      <c r="M4" s="10">
        <v>42329</v>
      </c>
      <c r="N4" s="11" t="str">
        <f>"000066"</f>
        <v>000066</v>
      </c>
      <c r="O4" s="10">
        <v>42613</v>
      </c>
      <c r="P4" s="11" t="str">
        <f>"000160"</f>
        <v>000160</v>
      </c>
      <c r="Q4" s="10">
        <v>42613</v>
      </c>
      <c r="R4" s="11">
        <v>14</v>
      </c>
      <c r="S4" s="11" t="str">
        <f>"001458"</f>
        <v>001458</v>
      </c>
      <c r="T4" s="10">
        <v>43236</v>
      </c>
      <c r="U4" s="14">
        <v>18.561499999999999</v>
      </c>
      <c r="V4" s="14">
        <v>2.50177</v>
      </c>
      <c r="W4" s="14">
        <v>16.059729999999998</v>
      </c>
      <c r="X4" s="11">
        <v>52</v>
      </c>
      <c r="Y4" s="10">
        <v>43238</v>
      </c>
      <c r="Z4" s="11">
        <v>9448065010</v>
      </c>
      <c r="AA4" s="12" t="s">
        <v>56</v>
      </c>
      <c r="AB4" s="11" t="s">
        <v>57</v>
      </c>
      <c r="AC4" s="12" t="s">
        <v>58</v>
      </c>
      <c r="AD4" s="11" t="s">
        <v>43</v>
      </c>
      <c r="AE4" s="12" t="s">
        <v>44</v>
      </c>
      <c r="AF4" s="14">
        <v>0.18561499999999997</v>
      </c>
      <c r="AG4" s="11" t="s">
        <v>53</v>
      </c>
    </row>
    <row r="5" spans="1:33" x14ac:dyDescent="0.2">
      <c r="A5" s="8">
        <v>1325</v>
      </c>
      <c r="B5" s="9" t="s">
        <v>46</v>
      </c>
      <c r="C5" s="10">
        <v>43241</v>
      </c>
      <c r="D5" s="11">
        <v>90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37</v>
      </c>
      <c r="J5" s="12" t="s">
        <v>38</v>
      </c>
      <c r="K5" s="13" t="s">
        <v>39</v>
      </c>
      <c r="L5" s="11" t="str">
        <f>"000085"</f>
        <v>000085</v>
      </c>
      <c r="M5" s="10">
        <v>42992</v>
      </c>
      <c r="N5" s="11" t="str">
        <f>"000007"</f>
        <v>000007</v>
      </c>
      <c r="O5" s="10">
        <v>43280</v>
      </c>
      <c r="P5" s="11" t="str">
        <f>"000035"</f>
        <v>000035</v>
      </c>
      <c r="Q5" s="10">
        <v>43280</v>
      </c>
      <c r="R5" s="11">
        <v>17</v>
      </c>
      <c r="S5" s="11" t="str">
        <f>""</f>
        <v/>
      </c>
      <c r="T5" s="10"/>
      <c r="U5" s="14">
        <v>306.59705000000002</v>
      </c>
      <c r="V5" s="14">
        <v>11.038</v>
      </c>
      <c r="W5" s="14">
        <v>295.55905000000001</v>
      </c>
      <c r="X5" s="11">
        <v>55</v>
      </c>
      <c r="Y5" s="10">
        <v>43241</v>
      </c>
      <c r="Z5" s="11">
        <v>9448065010</v>
      </c>
      <c r="AA5" s="12" t="s">
        <v>40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3.0659705000000002</v>
      </c>
      <c r="AG5" s="11" t="s">
        <v>45</v>
      </c>
    </row>
    <row r="6" spans="1:33" x14ac:dyDescent="0.2">
      <c r="A6" s="8">
        <v>1326</v>
      </c>
      <c r="B6" s="9" t="s">
        <v>46</v>
      </c>
      <c r="C6" s="10">
        <v>43241</v>
      </c>
      <c r="D6" s="11">
        <v>90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49</v>
      </c>
      <c r="L6" s="11" t="str">
        <f>"000015"</f>
        <v>000015</v>
      </c>
      <c r="M6" s="10">
        <v>43213</v>
      </c>
      <c r="N6" s="11" t="str">
        <f>"000024"</f>
        <v>000024</v>
      </c>
      <c r="O6" s="10">
        <v>43215</v>
      </c>
      <c r="P6" s="11" t="str">
        <f>"000024"</f>
        <v>000024</v>
      </c>
      <c r="Q6" s="10">
        <v>43215</v>
      </c>
      <c r="R6" s="11">
        <v>17</v>
      </c>
      <c r="S6" s="11" t="str">
        <f>"001666"</f>
        <v>001666</v>
      </c>
      <c r="T6" s="10">
        <v>43239</v>
      </c>
      <c r="U6" s="14">
        <v>5.7756699999999999</v>
      </c>
      <c r="V6" s="14">
        <v>0.19120000000000001</v>
      </c>
      <c r="W6" s="14">
        <v>5.5844699999999996</v>
      </c>
      <c r="X6" s="11">
        <v>56</v>
      </c>
      <c r="Y6" s="10">
        <v>43241</v>
      </c>
      <c r="Z6" s="11">
        <v>9448510301</v>
      </c>
      <c r="AA6" s="12" t="s">
        <v>61</v>
      </c>
      <c r="AB6" s="11" t="s">
        <v>62</v>
      </c>
      <c r="AC6" s="12" t="s">
        <v>63</v>
      </c>
      <c r="AD6" s="11" t="s">
        <v>64</v>
      </c>
      <c r="AE6" s="12" t="s">
        <v>65</v>
      </c>
      <c r="AF6" s="14">
        <v>5.7756700000000001E-2</v>
      </c>
      <c r="AG6" s="11" t="s">
        <v>66</v>
      </c>
    </row>
    <row r="7" spans="1:33" x14ac:dyDescent="0.2">
      <c r="A7" s="8">
        <v>1537</v>
      </c>
      <c r="B7" s="9" t="s">
        <v>46</v>
      </c>
      <c r="C7" s="10">
        <v>43251</v>
      </c>
      <c r="D7" s="11">
        <v>90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67</v>
      </c>
      <c r="J7" s="12" t="s">
        <v>68</v>
      </c>
      <c r="K7" s="13" t="s">
        <v>49</v>
      </c>
      <c r="L7" s="11" t="str">
        <f>"000010"</f>
        <v>000010</v>
      </c>
      <c r="M7" s="10">
        <v>42496</v>
      </c>
      <c r="N7" s="11" t="str">
        <f>"000065"</f>
        <v>000065</v>
      </c>
      <c r="O7" s="10">
        <v>42613</v>
      </c>
      <c r="P7" s="11" t="str">
        <f>"000159"</f>
        <v>000159</v>
      </c>
      <c r="Q7" s="10">
        <v>42613</v>
      </c>
      <c r="R7" s="11">
        <v>16</v>
      </c>
      <c r="S7" s="11" t="str">
        <f>"001909"</f>
        <v>001909</v>
      </c>
      <c r="T7" s="10">
        <v>43246</v>
      </c>
      <c r="U7" s="14">
        <v>14.66503</v>
      </c>
      <c r="V7" s="14">
        <v>1.8577699999999999</v>
      </c>
      <c r="W7" s="14">
        <v>12.807259999999999</v>
      </c>
      <c r="X7" s="11">
        <v>67</v>
      </c>
      <c r="Y7" s="10">
        <v>43251</v>
      </c>
      <c r="Z7" s="11">
        <v>9448484145</v>
      </c>
      <c r="AA7" s="12" t="s">
        <v>50</v>
      </c>
      <c r="AB7" s="11" t="s">
        <v>51</v>
      </c>
      <c r="AC7" s="12" t="s">
        <v>52</v>
      </c>
      <c r="AD7" s="11" t="s">
        <v>43</v>
      </c>
      <c r="AE7" s="12" t="s">
        <v>44</v>
      </c>
      <c r="AF7" s="14">
        <v>0.14665030000000001</v>
      </c>
      <c r="AG7" s="11" t="s">
        <v>53</v>
      </c>
    </row>
    <row r="8" spans="1:33" x14ac:dyDescent="0.2">
      <c r="A8" s="8">
        <v>3747</v>
      </c>
      <c r="B8" s="9" t="s">
        <v>69</v>
      </c>
      <c r="C8" s="10">
        <v>43301</v>
      </c>
      <c r="D8" s="11">
        <v>90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70</v>
      </c>
      <c r="J8" s="12" t="s">
        <v>71</v>
      </c>
      <c r="K8" s="13" t="s">
        <v>49</v>
      </c>
      <c r="L8" s="11" t="str">
        <f>"000019"</f>
        <v>000019</v>
      </c>
      <c r="M8" s="10">
        <v>42947</v>
      </c>
      <c r="N8" s="11" t="str">
        <f>"000195"</f>
        <v>000195</v>
      </c>
      <c r="O8" s="10">
        <v>43159</v>
      </c>
      <c r="P8" s="11" t="str">
        <f>"000188"</f>
        <v>000188</v>
      </c>
      <c r="Q8" s="10">
        <v>43159</v>
      </c>
      <c r="R8" s="11">
        <v>16</v>
      </c>
      <c r="S8" s="11" t="str">
        <f>"003973"</f>
        <v>003973</v>
      </c>
      <c r="T8" s="10">
        <v>43299</v>
      </c>
      <c r="U8" s="14">
        <v>13.18962</v>
      </c>
      <c r="V8" s="14">
        <v>1.3214900000000001</v>
      </c>
      <c r="W8" s="14">
        <v>11.868130000000001</v>
      </c>
      <c r="X8" s="11">
        <v>134</v>
      </c>
      <c r="Y8" s="10">
        <v>43301</v>
      </c>
      <c r="Z8" s="11">
        <v>9844025075</v>
      </c>
      <c r="AA8" s="12" t="s">
        <v>72</v>
      </c>
      <c r="AB8" s="11" t="s">
        <v>73</v>
      </c>
      <c r="AC8" s="12" t="s">
        <v>74</v>
      </c>
      <c r="AD8" s="11" t="s">
        <v>64</v>
      </c>
      <c r="AE8" s="12" t="s">
        <v>65</v>
      </c>
      <c r="AF8" s="14">
        <v>0.13189619999999999</v>
      </c>
      <c r="AG8" s="11" t="s">
        <v>53</v>
      </c>
    </row>
    <row r="9" spans="1:33" x14ac:dyDescent="0.2">
      <c r="A9" s="8">
        <v>3748</v>
      </c>
      <c r="B9" s="9" t="s">
        <v>69</v>
      </c>
      <c r="C9" s="10">
        <v>43301</v>
      </c>
      <c r="D9" s="11">
        <v>90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70</v>
      </c>
      <c r="J9" s="12" t="s">
        <v>71</v>
      </c>
      <c r="K9" s="13" t="s">
        <v>49</v>
      </c>
      <c r="L9" s="11" t="str">
        <f>"000019"</f>
        <v>000019</v>
      </c>
      <c r="M9" s="10">
        <v>42947</v>
      </c>
      <c r="N9" s="11" t="str">
        <f>"000195"</f>
        <v>000195</v>
      </c>
      <c r="O9" s="10">
        <v>43159</v>
      </c>
      <c r="P9" s="11" t="str">
        <f>"000188"</f>
        <v>000188</v>
      </c>
      <c r="Q9" s="10">
        <v>43159</v>
      </c>
      <c r="R9" s="11">
        <v>16</v>
      </c>
      <c r="S9" s="11" t="str">
        <f>"003973"</f>
        <v>003973</v>
      </c>
      <c r="T9" s="10">
        <v>43299</v>
      </c>
      <c r="U9" s="14">
        <v>3.0126200000000001</v>
      </c>
      <c r="V9" s="14">
        <v>0.30835000000000001</v>
      </c>
      <c r="W9" s="14">
        <v>2.7042700000000002</v>
      </c>
      <c r="X9" s="11">
        <v>134</v>
      </c>
      <c r="Y9" s="10">
        <v>43301</v>
      </c>
      <c r="Z9" s="11">
        <v>9844025075</v>
      </c>
      <c r="AA9" s="12" t="s">
        <v>72</v>
      </c>
      <c r="AB9" s="11" t="s">
        <v>73</v>
      </c>
      <c r="AC9" s="12" t="s">
        <v>74</v>
      </c>
      <c r="AD9" s="11" t="s">
        <v>64</v>
      </c>
      <c r="AE9" s="12" t="s">
        <v>65</v>
      </c>
      <c r="AF9" s="14">
        <v>3.0126200000000002E-2</v>
      </c>
      <c r="AG9" s="11" t="s">
        <v>53</v>
      </c>
    </row>
    <row r="10" spans="1:33" x14ac:dyDescent="0.2">
      <c r="A10" s="8">
        <v>3749</v>
      </c>
      <c r="B10" s="9" t="s">
        <v>69</v>
      </c>
      <c r="C10" s="10">
        <v>43301</v>
      </c>
      <c r="D10" s="11">
        <v>90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70</v>
      </c>
      <c r="J10" s="12" t="s">
        <v>71</v>
      </c>
      <c r="K10" s="13" t="s">
        <v>49</v>
      </c>
      <c r="L10" s="11" t="str">
        <f>"000019"</f>
        <v>000019</v>
      </c>
      <c r="M10" s="10">
        <v>42947</v>
      </c>
      <c r="N10" s="11" t="str">
        <f>"000195"</f>
        <v>000195</v>
      </c>
      <c r="O10" s="10">
        <v>43159</v>
      </c>
      <c r="P10" s="11" t="str">
        <f>"000188"</f>
        <v>000188</v>
      </c>
      <c r="Q10" s="10">
        <v>43159</v>
      </c>
      <c r="R10" s="11">
        <v>16</v>
      </c>
      <c r="S10" s="11" t="str">
        <f>"003973"</f>
        <v>003973</v>
      </c>
      <c r="T10" s="10">
        <v>43299</v>
      </c>
      <c r="U10" s="14">
        <v>21.07047</v>
      </c>
      <c r="V10" s="14">
        <v>1.7076100000000001</v>
      </c>
      <c r="W10" s="14">
        <v>19.362860000000001</v>
      </c>
      <c r="X10" s="11">
        <v>134</v>
      </c>
      <c r="Y10" s="10">
        <v>43301</v>
      </c>
      <c r="Z10" s="11">
        <v>9844025075</v>
      </c>
      <c r="AA10" s="12" t="s">
        <v>72</v>
      </c>
      <c r="AB10" s="11" t="s">
        <v>73</v>
      </c>
      <c r="AC10" s="12" t="s">
        <v>74</v>
      </c>
      <c r="AD10" s="11" t="s">
        <v>64</v>
      </c>
      <c r="AE10" s="12" t="s">
        <v>65</v>
      </c>
      <c r="AF10" s="14">
        <v>0.21070469999999999</v>
      </c>
      <c r="AG10" s="11" t="s">
        <v>53</v>
      </c>
    </row>
    <row r="11" spans="1:33" x14ac:dyDescent="0.2">
      <c r="A11" s="8">
        <v>3852</v>
      </c>
      <c r="B11" s="9" t="s">
        <v>69</v>
      </c>
      <c r="C11" s="10">
        <v>43304</v>
      </c>
      <c r="D11" s="11">
        <v>90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75</v>
      </c>
      <c r="J11" s="12" t="s">
        <v>76</v>
      </c>
      <c r="K11" s="13" t="s">
        <v>49</v>
      </c>
      <c r="L11" s="11" t="str">
        <f>"000087"</f>
        <v>000087</v>
      </c>
      <c r="M11" s="10">
        <v>42992</v>
      </c>
      <c r="N11" s="11" t="str">
        <f>"000008"</f>
        <v>000008</v>
      </c>
      <c r="O11" s="10">
        <v>43291</v>
      </c>
      <c r="P11" s="11" t="str">
        <f>"000038"</f>
        <v>000038</v>
      </c>
      <c r="Q11" s="10">
        <v>43291</v>
      </c>
      <c r="R11" s="11">
        <v>17</v>
      </c>
      <c r="S11" s="11" t="str">
        <f>"004195"</f>
        <v>004195</v>
      </c>
      <c r="T11" s="10">
        <v>43302</v>
      </c>
      <c r="U11" s="14">
        <v>12.50934</v>
      </c>
      <c r="V11" s="14">
        <v>1.0149999999999999</v>
      </c>
      <c r="W11" s="14">
        <v>11.494339999999999</v>
      </c>
      <c r="X11" s="11">
        <v>137</v>
      </c>
      <c r="Y11" s="10">
        <v>43304</v>
      </c>
      <c r="Z11" s="11">
        <v>9448065010</v>
      </c>
      <c r="AA11" s="12" t="s">
        <v>77</v>
      </c>
      <c r="AB11" s="11" t="s">
        <v>62</v>
      </c>
      <c r="AC11" s="12" t="s">
        <v>63</v>
      </c>
      <c r="AD11" s="11" t="s">
        <v>43</v>
      </c>
      <c r="AE11" s="12" t="s">
        <v>44</v>
      </c>
      <c r="AF11" s="14">
        <v>0.12509339999999999</v>
      </c>
      <c r="AG11" s="11" t="s">
        <v>45</v>
      </c>
    </row>
    <row r="12" spans="1:33" x14ac:dyDescent="0.2">
      <c r="A12" s="8">
        <v>5673</v>
      </c>
      <c r="B12" s="9" t="s">
        <v>78</v>
      </c>
      <c r="C12" s="10">
        <v>43370</v>
      </c>
      <c r="D12" s="11">
        <v>90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79</v>
      </c>
      <c r="J12" s="12" t="s">
        <v>80</v>
      </c>
      <c r="K12" s="13" t="s">
        <v>81</v>
      </c>
      <c r="L12" s="11" t="str">
        <f>"000004"</f>
        <v>000004</v>
      </c>
      <c r="M12" s="10">
        <v>42936</v>
      </c>
      <c r="N12" s="11" t="str">
        <f>"000001"</f>
        <v>000001</v>
      </c>
      <c r="O12" s="10">
        <v>42936</v>
      </c>
      <c r="P12" s="11" t="str">
        <f>"000002"</f>
        <v>000002</v>
      </c>
      <c r="Q12" s="10">
        <v>42936</v>
      </c>
      <c r="R12" s="11">
        <v>16</v>
      </c>
      <c r="S12" s="11" t="str">
        <f>"005973"</f>
        <v>005973</v>
      </c>
      <c r="T12" s="10">
        <v>43368</v>
      </c>
      <c r="U12" s="14">
        <v>12.561</v>
      </c>
      <c r="V12" s="14">
        <v>0.62805</v>
      </c>
      <c r="W12" s="14">
        <v>11.93295</v>
      </c>
      <c r="X12" s="11">
        <v>219</v>
      </c>
      <c r="Y12" s="10">
        <v>43370</v>
      </c>
      <c r="Z12" s="11">
        <v>9865598990</v>
      </c>
      <c r="AA12" s="12" t="s">
        <v>77</v>
      </c>
      <c r="AB12" s="11" t="s">
        <v>51</v>
      </c>
      <c r="AC12" s="12" t="s">
        <v>52</v>
      </c>
      <c r="AD12" s="11" t="s">
        <v>43</v>
      </c>
      <c r="AE12" s="12" t="s">
        <v>44</v>
      </c>
      <c r="AF12" s="14">
        <f>U12/100</f>
        <v>0.12561</v>
      </c>
      <c r="AG12" s="11" t="s">
        <v>53</v>
      </c>
    </row>
    <row r="13" spans="1:33" x14ac:dyDescent="0.2">
      <c r="A13" s="8">
        <v>6114</v>
      </c>
      <c r="B13" s="9" t="s">
        <v>82</v>
      </c>
      <c r="C13" s="10">
        <v>43385</v>
      </c>
      <c r="D13" s="11">
        <v>90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37</v>
      </c>
      <c r="J13" s="12" t="s">
        <v>38</v>
      </c>
      <c r="K13" s="13" t="s">
        <v>39</v>
      </c>
      <c r="L13" s="11" t="str">
        <f>"000085"</f>
        <v>000085</v>
      </c>
      <c r="M13" s="10">
        <v>42992</v>
      </c>
      <c r="N13" s="11" t="str">
        <f>"000018"</f>
        <v>000018</v>
      </c>
      <c r="O13" s="10">
        <v>43357</v>
      </c>
      <c r="P13" s="11" t="str">
        <f>"000101"</f>
        <v>000101</v>
      </c>
      <c r="Q13" s="10">
        <v>43357</v>
      </c>
      <c r="R13" s="11">
        <v>17</v>
      </c>
      <c r="S13" s="11" t="str">
        <f>"006702"</f>
        <v>006702</v>
      </c>
      <c r="T13" s="10">
        <v>43388</v>
      </c>
      <c r="U13" s="14">
        <v>52.622</v>
      </c>
      <c r="V13" s="14">
        <v>1.903</v>
      </c>
      <c r="W13" s="14">
        <v>50.719000000000001</v>
      </c>
      <c r="X13" s="11">
        <v>228</v>
      </c>
      <c r="Y13" s="10">
        <v>43385</v>
      </c>
      <c r="Z13" s="11">
        <v>9448065010</v>
      </c>
      <c r="AA13" s="12" t="s">
        <v>40</v>
      </c>
      <c r="AB13" s="11" t="s">
        <v>41</v>
      </c>
      <c r="AC13" s="12" t="s">
        <v>42</v>
      </c>
      <c r="AD13" s="11" t="s">
        <v>43</v>
      </c>
      <c r="AE13" s="12" t="s">
        <v>44</v>
      </c>
      <c r="AF13" s="14">
        <f>U13/100</f>
        <v>0.52622000000000002</v>
      </c>
      <c r="AG13" s="11" t="s">
        <v>45</v>
      </c>
    </row>
    <row r="14" spans="1:33" x14ac:dyDescent="0.2">
      <c r="A14" s="8">
        <v>6115</v>
      </c>
      <c r="B14" s="9" t="s">
        <v>82</v>
      </c>
      <c r="C14" s="10">
        <v>43385</v>
      </c>
      <c r="D14" s="11">
        <v>90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37</v>
      </c>
      <c r="J14" s="12" t="s">
        <v>38</v>
      </c>
      <c r="K14" s="13" t="s">
        <v>39</v>
      </c>
      <c r="L14" s="11" t="str">
        <f>"000085"</f>
        <v>000085</v>
      </c>
      <c r="M14" s="10">
        <v>42992</v>
      </c>
      <c r="N14" s="11" t="str">
        <f>"000018"</f>
        <v>000018</v>
      </c>
      <c r="O14" s="10">
        <v>43357</v>
      </c>
      <c r="P14" s="11" t="str">
        <f>"000101"</f>
        <v>000101</v>
      </c>
      <c r="Q14" s="10">
        <v>43357</v>
      </c>
      <c r="R14" s="11">
        <v>17</v>
      </c>
      <c r="S14" s="11" t="str">
        <f>"006702"</f>
        <v>006702</v>
      </c>
      <c r="T14" s="10">
        <v>43388</v>
      </c>
      <c r="U14" s="14">
        <v>52.622</v>
      </c>
      <c r="V14" s="14">
        <v>1.903</v>
      </c>
      <c r="W14" s="14">
        <v>50.719000000000001</v>
      </c>
      <c r="X14" s="11">
        <v>228</v>
      </c>
      <c r="Y14" s="10">
        <v>43385</v>
      </c>
      <c r="Z14" s="11">
        <v>9448065010</v>
      </c>
      <c r="AA14" s="12" t="s">
        <v>40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f>U14/100</f>
        <v>0.52622000000000002</v>
      </c>
      <c r="AG14" s="11" t="s">
        <v>45</v>
      </c>
    </row>
    <row r="15" spans="1:33" x14ac:dyDescent="0.2">
      <c r="A15" s="8">
        <v>6560</v>
      </c>
      <c r="B15" s="9" t="s">
        <v>82</v>
      </c>
      <c r="C15" s="10">
        <v>43389</v>
      </c>
      <c r="D15" s="11">
        <v>90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37</v>
      </c>
      <c r="J15" s="12" t="s">
        <v>38</v>
      </c>
      <c r="K15" s="13" t="s">
        <v>39</v>
      </c>
      <c r="L15" s="11" t="str">
        <f>"000085"</f>
        <v>000085</v>
      </c>
      <c r="M15" s="10">
        <v>42992</v>
      </c>
      <c r="N15" s="11" t="str">
        <f>"000018"</f>
        <v>000018</v>
      </c>
      <c r="O15" s="10">
        <v>43357</v>
      </c>
      <c r="P15" s="11" t="str">
        <f>"000101"</f>
        <v>000101</v>
      </c>
      <c r="Q15" s="10">
        <v>43357</v>
      </c>
      <c r="R15" s="11">
        <v>17</v>
      </c>
      <c r="S15" s="11" t="str">
        <f>"006702"</f>
        <v>006702</v>
      </c>
      <c r="T15" s="10">
        <v>43388</v>
      </c>
      <c r="U15" s="14">
        <v>6.2979099999999999</v>
      </c>
      <c r="V15" s="14">
        <v>0.23200000000000001</v>
      </c>
      <c r="W15" s="14">
        <v>6.0659099999999997</v>
      </c>
      <c r="X15" s="11">
        <v>235</v>
      </c>
      <c r="Y15" s="10">
        <v>43389</v>
      </c>
      <c r="Z15" s="11">
        <v>9448065010</v>
      </c>
      <c r="AA15" s="12" t="s">
        <v>40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f>U15/100</f>
        <v>6.2979099999999996E-2</v>
      </c>
      <c r="AG15" s="11" t="s">
        <v>45</v>
      </c>
    </row>
    <row r="16" spans="1:33" x14ac:dyDescent="0.2">
      <c r="A16" s="8">
        <v>9178</v>
      </c>
      <c r="B16" s="9" t="s">
        <v>83</v>
      </c>
      <c r="C16" s="10">
        <v>43509</v>
      </c>
      <c r="D16" s="11">
        <v>90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84</v>
      </c>
      <c r="J16" s="12" t="s">
        <v>85</v>
      </c>
      <c r="K16" s="13" t="s">
        <v>86</v>
      </c>
      <c r="L16" s="11" t="str">
        <f>"000030"</f>
        <v>000030</v>
      </c>
      <c r="M16" s="10">
        <v>42109</v>
      </c>
      <c r="N16" s="11" t="str">
        <f>"000035"</f>
        <v>000035</v>
      </c>
      <c r="O16" s="10">
        <v>43502</v>
      </c>
      <c r="P16" s="11" t="str">
        <f>"000116"</f>
        <v>000116</v>
      </c>
      <c r="Q16" s="10">
        <v>43502</v>
      </c>
      <c r="R16" s="11"/>
      <c r="S16" s="11" t="str">
        <f>"009228"</f>
        <v>009228</v>
      </c>
      <c r="T16" s="10">
        <v>43509</v>
      </c>
      <c r="U16" s="14">
        <v>73.004999999999995</v>
      </c>
      <c r="V16" s="14">
        <v>4.3769</v>
      </c>
      <c r="W16" s="14">
        <v>68.628100000000003</v>
      </c>
      <c r="X16" s="11">
        <v>351</v>
      </c>
      <c r="Y16" s="10">
        <v>43509</v>
      </c>
      <c r="Z16" s="11">
        <v>9845087479</v>
      </c>
      <c r="AA16" s="12" t="s">
        <v>87</v>
      </c>
      <c r="AB16" s="11" t="s">
        <v>88</v>
      </c>
      <c r="AC16" s="12" t="s">
        <v>89</v>
      </c>
      <c r="AD16" s="11" t="s">
        <v>90</v>
      </c>
      <c r="AE16" s="12" t="s">
        <v>91</v>
      </c>
      <c r="AF16" s="14">
        <f>U16/100</f>
        <v>0.73004999999999998</v>
      </c>
      <c r="AG16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2019-06-13T07:55:03Z</dcterms:modified>
</cp:coreProperties>
</file>