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1" l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<sst xmlns="http://schemas.openxmlformats.org/spreadsheetml/2006/main" count="201" uniqueCount="100">
  <si>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</si>
  <si>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</si>
  <si>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</si>
  <si>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</si>
  <si>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</si>
  <si>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</si>
  <si>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</si>
  <si>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</si>
  <si>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</si>
  <si>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</si>
  <si>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</si>
  <si>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</si>
  <si>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</si>
  <si>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</si>
  <si>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</si>
  <si>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</si>
  <si>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</si>
  <si>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</si>
  <si>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</si>
  <si>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</si>
  <si>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</si>
  <si>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</si>
  <si>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</si>
  <si>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</si>
  <si>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</si>
  <si>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</si>
  <si>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</si>
  <si>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</si>
  <si>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</si>
  <si>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</si>
  <si>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</si>
  <si>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</si>
  <si>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</si>
  <si>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</si>
  <si>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Vasanth Nagara</t>
  </si>
  <si>
    <t>Shivaji Nagara</t>
  </si>
  <si>
    <t>East</t>
  </si>
  <si>
    <t>093-14-000017</t>
  </si>
  <si>
    <t xml:space="preserve"> improvements and asphalting 6th cross to 10th cross in ward no 93 </t>
  </si>
  <si>
    <t>Roads &amp; Drivablility</t>
  </si>
  <si>
    <t>KRIDL</t>
  </si>
  <si>
    <t>P2434</t>
  </si>
  <si>
    <t>Development works for Bangalore City</t>
  </si>
  <si>
    <t>ddo088</t>
  </si>
  <si>
    <t xml:space="preserve"> Assistant Executive Engineer Vasanthanagar East Zone</t>
  </si>
  <si>
    <t>Pending</t>
  </si>
  <si>
    <t>093-16-000007</t>
  </si>
  <si>
    <t>IMPROVEMENTS TO 3RD CROSS PARK FOOT PATH AND 6TH CROSS CULVERTS IN WARD NO 93</t>
  </si>
  <si>
    <t>Footpaths &amp; Walkability</t>
  </si>
  <si>
    <t>Shivakumar.M.N</t>
  </si>
  <si>
    <t>P1771</t>
  </si>
  <si>
    <t>Zone Works - POW Works</t>
  </si>
  <si>
    <t>093-16-000006</t>
  </si>
  <si>
    <t>CONSTRUCTION OF CULVERTS AT 7 TH MAIN IN WARD NO 93 VASANTH NAGAR</t>
  </si>
  <si>
    <t>Shivakumar. M.N</t>
  </si>
  <si>
    <t>July</t>
  </si>
  <si>
    <t>314-12-000018</t>
  </si>
  <si>
    <t>Annual Street light maintenance at ward no 92 and 93 Package-E18</t>
  </si>
  <si>
    <t>Mercury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</si>
  <si>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</si>
  <si>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</si>
  <si>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</si>
  <si>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</si>
  <si>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August</t>
  </si>
  <si>
    <t>093-16-000017</t>
  </si>
  <si>
    <t>PROVIDING OUTDOOR GYM EQUIPMENTS FOR ELDERS AND OTHER WOWRKS AT KUMARA PARK WEST PARK IN WARD NO 93</t>
  </si>
  <si>
    <t>Trees, Parks &amp; Playgrounds</t>
  </si>
  <si>
    <t>Technical Manager-II, KRIDL</t>
  </si>
  <si>
    <t>P0088</t>
  </si>
  <si>
    <t>Maintenance and Management of Parks on Contract</t>
  </si>
  <si>
    <t>ddo075</t>
  </si>
  <si>
    <t xml:space="preserve"> Executive Engineer Project East Zone</t>
  </si>
  <si>
    <t>093-16-000019</t>
  </si>
  <si>
    <t>PROVIDING OUTDOOR FITNESS EQUIPMENTS FOR ELDERS AND OTHER WORKS AT KUMARAPARK EAST PARK IN WARD NO 93</t>
  </si>
  <si>
    <t>093-16-000020</t>
  </si>
  <si>
    <t>ENGAGING HEAVY MAZDOR AND TRACTOR FOR MAINTENANCE OF WARD NO 93</t>
  </si>
  <si>
    <t>Health &amp; Sanitation</t>
  </si>
  <si>
    <t>N. K. Raaj Ramesh</t>
  </si>
  <si>
    <t>September</t>
  </si>
  <si>
    <t>093-17-000009</t>
  </si>
  <si>
    <t>Fillinf of Pot Holes for Asphalt Surface and CC Road Surface in Ward No 93</t>
  </si>
  <si>
    <t>D. Narahari</t>
  </si>
  <si>
    <t>October</t>
  </si>
  <si>
    <t>Spill Over</t>
  </si>
  <si>
    <t>November</t>
  </si>
  <si>
    <t>093-18-000032</t>
  </si>
  <si>
    <t xml:space="preserve">Beautification of Indira Canteen in Ward No. 93 Vasanthanagara </t>
  </si>
  <si>
    <t>Indira Canteen</t>
  </si>
  <si>
    <t>kridl</t>
  </si>
  <si>
    <t>P3106</t>
  </si>
  <si>
    <t>Nagarothana Works</t>
  </si>
  <si>
    <t>Current</t>
  </si>
  <si>
    <t>093-18-000033</t>
  </si>
  <si>
    <t xml:space="preserve">Construction of Compound Wall and Borewell to Indira Kitchen at Vasanthanagra in Ward No. 93 </t>
  </si>
  <si>
    <t>Water &amp; Sanitary</t>
  </si>
  <si>
    <t>March</t>
  </si>
  <si>
    <t>093-17-000006</t>
  </si>
  <si>
    <t>Removing and reconstruction of CC Road to Vishwanth Rao Road from High land hotel circle to Jain temple in ward no 93</t>
  </si>
  <si>
    <t>P3111</t>
  </si>
  <si>
    <t>State Finance Commission Untied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</si>
</sst>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workbookViewId="0">
      <pane ySplit="1" topLeftCell="A2" activePane="bottomLeft" state="frozen"/>
      <selection activeCell="H1" sqref="H1"/>
      <selection pane="bottomLeft" activeCell="D8" sqref="D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395</v>
      </c>
      <c r="B2" s="9" t="s">
        <v>33</v>
      </c>
      <c r="C2" s="10">
        <v>43200</v>
      </c>
      <c r="D2" s="11">
        <v>93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"000193"</f>
        <v>000193</v>
      </c>
      <c r="M2" s="10">
        <v>42044</v>
      </c>
      <c r="N2" s="11" t="str">
        <f>"000008"</f>
        <v>000008</v>
      </c>
      <c r="O2" s="10">
        <v>42460</v>
      </c>
      <c r="P2" s="11" t="str">
        <f>"000093"</f>
        <v>000093</v>
      </c>
      <c r="Q2" s="10">
        <v>42563</v>
      </c>
      <c r="R2" s="11">
        <v>14</v>
      </c>
      <c r="S2" s="11" t="str">
        <f>"000202"</f>
        <v>000202</v>
      </c>
      <c r="T2" s="10">
        <v>43194</v>
      </c>
      <c r="U2" s="14">
        <v>39.738280000000003</v>
      </c>
      <c r="V2" s="14">
        <v>5.5205500000000001</v>
      </c>
      <c r="W2" s="14">
        <v>34.217730000000003</v>
      </c>
      <c r="X2" s="11">
        <v>9</v>
      </c>
      <c r="Y2" s="10">
        <v>43200</v>
      </c>
      <c r="Z2" s="11">
        <v>9986492284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0.39738280000000004</v>
      </c>
      <c r="AG2" s="11" t="s">
        <v>45</v>
      </c>
    </row>
    <row r="3" spans="1:33" x14ac:dyDescent="0.2">
      <c r="A3" s="8">
        <v>622</v>
      </c>
      <c r="B3" s="9" t="s">
        <v>33</v>
      </c>
      <c r="C3" s="10">
        <v>43214</v>
      </c>
      <c r="D3" s="11">
        <v>93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"000030"</f>
        <v>000030</v>
      </c>
      <c r="M3" s="10">
        <v>42538</v>
      </c>
      <c r="N3" s="11" t="str">
        <f>"000056"</f>
        <v>000056</v>
      </c>
      <c r="O3" s="10">
        <v>42581</v>
      </c>
      <c r="P3" s="11" t="str">
        <f>"000111"</f>
        <v>000111</v>
      </c>
      <c r="Q3" s="10">
        <v>42581</v>
      </c>
      <c r="R3" s="11">
        <v>16</v>
      </c>
      <c r="S3" s="11" t="str">
        <f>"000578"</f>
        <v>000578</v>
      </c>
      <c r="T3" s="10">
        <v>43203</v>
      </c>
      <c r="U3" s="14">
        <v>2.9397500000000001</v>
      </c>
      <c r="V3" s="14">
        <v>0.21076</v>
      </c>
      <c r="W3" s="14">
        <v>2.72899</v>
      </c>
      <c r="X3" s="11">
        <v>23</v>
      </c>
      <c r="Y3" s="10">
        <v>43214</v>
      </c>
      <c r="Z3" s="11">
        <v>9738080840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2.93975E-2</v>
      </c>
      <c r="AG3" s="11" t="s">
        <v>45</v>
      </c>
    </row>
    <row r="4" spans="1:33" x14ac:dyDescent="0.2">
      <c r="A4" s="8">
        <v>623</v>
      </c>
      <c r="B4" s="9" t="s">
        <v>33</v>
      </c>
      <c r="C4" s="10">
        <v>43214</v>
      </c>
      <c r="D4" s="11">
        <v>93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39</v>
      </c>
      <c r="L4" s="11" t="str">
        <f>"000031"</f>
        <v>000031</v>
      </c>
      <c r="M4" s="10">
        <v>42538</v>
      </c>
      <c r="N4" s="11" t="str">
        <f>"000055"</f>
        <v>000055</v>
      </c>
      <c r="O4" s="10">
        <v>42581</v>
      </c>
      <c r="P4" s="11" t="str">
        <f>"000112"</f>
        <v>000112</v>
      </c>
      <c r="Q4" s="10">
        <v>42581</v>
      </c>
      <c r="R4" s="11">
        <v>16</v>
      </c>
      <c r="S4" s="11" t="str">
        <f>"000579"</f>
        <v>000579</v>
      </c>
      <c r="T4" s="10">
        <v>43203</v>
      </c>
      <c r="U4" s="14">
        <v>1.9172</v>
      </c>
      <c r="V4" s="14">
        <v>0.13919000000000001</v>
      </c>
      <c r="W4" s="14">
        <v>1.7780100000000001</v>
      </c>
      <c r="X4" s="11">
        <v>23</v>
      </c>
      <c r="Y4" s="10">
        <v>43214</v>
      </c>
      <c r="Z4" s="11">
        <v>9738080840</v>
      </c>
      <c r="AA4" s="12" t="s">
        <v>54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1.9172000000000002E-2</v>
      </c>
      <c r="AG4" s="11" t="s">
        <v>45</v>
      </c>
    </row>
    <row r="5" spans="1:33" x14ac:dyDescent="0.2">
      <c r="A5" s="8">
        <v>3528</v>
      </c>
      <c r="B5" s="9" t="s">
        <v>55</v>
      </c>
      <c r="C5" s="10">
        <v>43299</v>
      </c>
      <c r="D5" s="11">
        <v>93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48</v>
      </c>
      <c r="L5" s="11" t="str">
        <f>"000055"</f>
        <v>000055</v>
      </c>
      <c r="M5" s="10">
        <v>41235</v>
      </c>
      <c r="N5" s="11" t="str">
        <f>"006"</f>
        <v>006</v>
      </c>
      <c r="O5" s="10">
        <v>17</v>
      </c>
      <c r="P5" s="11" t="str">
        <f>"041"</f>
        <v>041</v>
      </c>
      <c r="Q5" s="10">
        <v>17</v>
      </c>
      <c r="R5" s="11">
        <v>12</v>
      </c>
      <c r="S5" s="11" t="str">
        <f>"003506"</f>
        <v>003506</v>
      </c>
      <c r="T5" s="10">
        <v>43291</v>
      </c>
      <c r="U5" s="14">
        <v>7.4927999999999999</v>
      </c>
      <c r="V5" s="14">
        <v>0.9577</v>
      </c>
      <c r="W5" s="14">
        <v>6.5350999999999999</v>
      </c>
      <c r="X5" s="11">
        <v>127</v>
      </c>
      <c r="Y5" s="10">
        <v>43299</v>
      </c>
      <c r="Z5" s="11">
        <v>9844025075</v>
      </c>
      <c r="AA5" s="12" t="s">
        <v>58</v>
      </c>
      <c r="AB5" s="11" t="s">
        <v>59</v>
      </c>
      <c r="AC5" s="12" t="s">
        <v>60</v>
      </c>
      <c r="AD5" s="11" t="s">
        <v>61</v>
      </c>
      <c r="AE5" s="12" t="s">
        <v>62</v>
      </c>
      <c r="AF5" s="14">
        <v>7.4927999999999995E-2</v>
      </c>
      <c r="AG5" s="11" t="s">
        <v>45</v>
      </c>
    </row>
    <row r="6" spans="1:33" x14ac:dyDescent="0.2">
      <c r="A6" s="8">
        <v>4635</v>
      </c>
      <c r="B6" s="9" t="s">
        <v>63</v>
      </c>
      <c r="C6" s="10">
        <v>43319</v>
      </c>
      <c r="D6" s="11">
        <v>93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64</v>
      </c>
      <c r="J6" s="12" t="s">
        <v>65</v>
      </c>
      <c r="K6" s="13" t="s">
        <v>66</v>
      </c>
      <c r="L6" s="11" t="str">
        <f>"000008"</f>
        <v>000008</v>
      </c>
      <c r="M6" s="10">
        <v>42397</v>
      </c>
      <c r="N6" s="11" t="str">
        <f>"000091"</f>
        <v>000091</v>
      </c>
      <c r="O6" s="10">
        <v>42824</v>
      </c>
      <c r="P6" s="11" t="str">
        <f>"000005"</f>
        <v>000005</v>
      </c>
      <c r="Q6" s="10">
        <v>42898</v>
      </c>
      <c r="R6" s="11">
        <v>16</v>
      </c>
      <c r="S6" s="11" t="str">
        <f>"004893"</f>
        <v>004893</v>
      </c>
      <c r="T6" s="10">
        <v>43316</v>
      </c>
      <c r="U6" s="14">
        <v>19.984200000000001</v>
      </c>
      <c r="V6" s="14">
        <v>2.5952000000000002</v>
      </c>
      <c r="W6" s="14">
        <v>17.388999999999999</v>
      </c>
      <c r="X6" s="11">
        <v>161</v>
      </c>
      <c r="Y6" s="10">
        <v>43319</v>
      </c>
      <c r="Z6" s="11">
        <v>9916685668</v>
      </c>
      <c r="AA6" s="12" t="s">
        <v>67</v>
      </c>
      <c r="AB6" s="11" t="s">
        <v>68</v>
      </c>
      <c r="AC6" s="12" t="s">
        <v>69</v>
      </c>
      <c r="AD6" s="11" t="s">
        <v>70</v>
      </c>
      <c r="AE6" s="12" t="s">
        <v>71</v>
      </c>
      <c r="AF6" s="14">
        <v>0.19984200000000002</v>
      </c>
      <c r="AG6" s="11" t="s">
        <v>45</v>
      </c>
    </row>
    <row r="7" spans="1:33" x14ac:dyDescent="0.2">
      <c r="A7" s="8">
        <v>4636</v>
      </c>
      <c r="B7" s="9" t="s">
        <v>63</v>
      </c>
      <c r="C7" s="10">
        <v>43319</v>
      </c>
      <c r="D7" s="11">
        <v>93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72</v>
      </c>
      <c r="J7" s="12" t="s">
        <v>73</v>
      </c>
      <c r="K7" s="13" t="s">
        <v>66</v>
      </c>
      <c r="L7" s="11" t="str">
        <f>"000020"</f>
        <v>000020</v>
      </c>
      <c r="M7" s="10">
        <v>42397</v>
      </c>
      <c r="N7" s="11" t="str">
        <f>"000090"</f>
        <v>000090</v>
      </c>
      <c r="O7" s="10">
        <v>42824</v>
      </c>
      <c r="P7" s="11" t="str">
        <f>"000006"</f>
        <v>000006</v>
      </c>
      <c r="Q7" s="10">
        <v>42898</v>
      </c>
      <c r="R7" s="11">
        <v>16</v>
      </c>
      <c r="S7" s="11" t="str">
        <f>"004894"</f>
        <v>004894</v>
      </c>
      <c r="T7" s="10">
        <v>43316</v>
      </c>
      <c r="U7" s="14">
        <v>19.989560000000001</v>
      </c>
      <c r="V7" s="14">
        <v>2.5936499999999998</v>
      </c>
      <c r="W7" s="14">
        <v>17.395910000000001</v>
      </c>
      <c r="X7" s="11">
        <v>161</v>
      </c>
      <c r="Y7" s="10">
        <v>43319</v>
      </c>
      <c r="Z7" s="11">
        <v>9916685668</v>
      </c>
      <c r="AA7" s="12" t="s">
        <v>67</v>
      </c>
      <c r="AB7" s="11" t="s">
        <v>68</v>
      </c>
      <c r="AC7" s="12" t="s">
        <v>69</v>
      </c>
      <c r="AD7" s="11" t="s">
        <v>70</v>
      </c>
      <c r="AE7" s="12" t="s">
        <v>71</v>
      </c>
      <c r="AF7" s="14">
        <v>0.19989560000000001</v>
      </c>
      <c r="AG7" s="11" t="s">
        <v>45</v>
      </c>
    </row>
    <row r="8" spans="1:33" x14ac:dyDescent="0.2">
      <c r="A8" s="8">
        <v>4637</v>
      </c>
      <c r="B8" s="9" t="s">
        <v>63</v>
      </c>
      <c r="C8" s="10">
        <v>43319</v>
      </c>
      <c r="D8" s="11">
        <v>93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74</v>
      </c>
      <c r="J8" s="12" t="s">
        <v>75</v>
      </c>
      <c r="K8" s="13" t="s">
        <v>76</v>
      </c>
      <c r="L8" s="11" t="str">
        <f>"100001"</f>
        <v>100001</v>
      </c>
      <c r="M8" s="10">
        <v>42480</v>
      </c>
      <c r="N8" s="11" t="str">
        <f>"000118"</f>
        <v>000118</v>
      </c>
      <c r="O8" s="10">
        <v>42845</v>
      </c>
      <c r="P8" s="11" t="str">
        <f>"000145"</f>
        <v>000145</v>
      </c>
      <c r="Q8" s="10">
        <v>42886</v>
      </c>
      <c r="R8" s="11">
        <v>16</v>
      </c>
      <c r="S8" s="11" t="str">
        <f>"004895"</f>
        <v>004895</v>
      </c>
      <c r="T8" s="10">
        <v>43316</v>
      </c>
      <c r="U8" s="14">
        <v>5.8546699999999996</v>
      </c>
      <c r="V8" s="14">
        <v>0.29275000000000001</v>
      </c>
      <c r="W8" s="14">
        <v>5.5619199999999998</v>
      </c>
      <c r="X8" s="11">
        <v>161</v>
      </c>
      <c r="Y8" s="10">
        <v>43319</v>
      </c>
      <c r="Z8" s="11">
        <v>9854565986</v>
      </c>
      <c r="AA8" s="12" t="s">
        <v>77</v>
      </c>
      <c r="AB8" s="11" t="s">
        <v>50</v>
      </c>
      <c r="AC8" s="12" t="s">
        <v>51</v>
      </c>
      <c r="AD8" s="11" t="s">
        <v>43</v>
      </c>
      <c r="AE8" s="12" t="s">
        <v>44</v>
      </c>
      <c r="AF8" s="14">
        <v>5.8546699999999993E-2</v>
      </c>
      <c r="AG8" s="11" t="s">
        <v>45</v>
      </c>
    </row>
    <row r="9" spans="1:33" x14ac:dyDescent="0.2">
      <c r="A9" s="8">
        <v>5149</v>
      </c>
      <c r="B9" s="9" t="s">
        <v>78</v>
      </c>
      <c r="C9" s="10">
        <v>43344</v>
      </c>
      <c r="D9" s="11">
        <v>93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79</v>
      </c>
      <c r="J9" s="12" t="s">
        <v>80</v>
      </c>
      <c r="K9" s="13" t="s">
        <v>39</v>
      </c>
      <c r="L9" s="11" t="str">
        <f>"000196"</f>
        <v>000196</v>
      </c>
      <c r="M9" s="10">
        <v>43137</v>
      </c>
      <c r="N9" s="11" t="str">
        <f>"000067"</f>
        <v>000067</v>
      </c>
      <c r="O9" s="10">
        <v>43170</v>
      </c>
      <c r="P9" s="11" t="str">
        <f>"000280"</f>
        <v>000280</v>
      </c>
      <c r="Q9" s="10">
        <v>43172</v>
      </c>
      <c r="R9" s="11">
        <v>17</v>
      </c>
      <c r="S9" s="11" t="str">
        <f>"005412"</f>
        <v>005412</v>
      </c>
      <c r="T9" s="10">
        <v>43340</v>
      </c>
      <c r="U9" s="14">
        <v>10.501799999999999</v>
      </c>
      <c r="V9" s="14">
        <v>1.2655000000000001</v>
      </c>
      <c r="W9" s="14">
        <v>9.2363</v>
      </c>
      <c r="X9" s="11">
        <v>185</v>
      </c>
      <c r="Y9" s="10">
        <v>43344</v>
      </c>
      <c r="Z9" s="11">
        <v>9341285087</v>
      </c>
      <c r="AA9" s="12" t="s">
        <v>81</v>
      </c>
      <c r="AB9" s="11" t="s">
        <v>50</v>
      </c>
      <c r="AC9" s="12" t="s">
        <v>51</v>
      </c>
      <c r="AD9" s="11" t="s">
        <v>43</v>
      </c>
      <c r="AE9" s="12" t="s">
        <v>44</v>
      </c>
      <c r="AF9" s="14">
        <f>U9/100</f>
        <v>0.105018</v>
      </c>
      <c r="AG9" s="11" t="s">
        <v>45</v>
      </c>
    </row>
    <row r="10" spans="1:33" x14ac:dyDescent="0.2">
      <c r="A10" s="8">
        <v>6562</v>
      </c>
      <c r="B10" s="9" t="s">
        <v>82</v>
      </c>
      <c r="C10" s="10">
        <v>43389</v>
      </c>
      <c r="D10" s="11">
        <v>93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79</v>
      </c>
      <c r="J10" s="12" t="s">
        <v>80</v>
      </c>
      <c r="K10" s="13" t="s">
        <v>39</v>
      </c>
      <c r="L10" s="11" t="str">
        <f>"000196"</f>
        <v>000196</v>
      </c>
      <c r="M10" s="10">
        <v>43137</v>
      </c>
      <c r="N10" s="11" t="str">
        <f>"000089"</f>
        <v>000089</v>
      </c>
      <c r="O10" s="10">
        <v>43190</v>
      </c>
      <c r="P10" s="11" t="str">
        <f>"000029"</f>
        <v>000029</v>
      </c>
      <c r="Q10" s="10">
        <v>43264</v>
      </c>
      <c r="R10" s="11">
        <v>17</v>
      </c>
      <c r="S10" s="11" t="str">
        <f>"006439"</f>
        <v>006439</v>
      </c>
      <c r="T10" s="10">
        <v>43382</v>
      </c>
      <c r="U10" s="14">
        <v>8.48855</v>
      </c>
      <c r="V10" s="14">
        <v>0.3735</v>
      </c>
      <c r="W10" s="14">
        <v>8.1150500000000001</v>
      </c>
      <c r="X10" s="11">
        <v>240</v>
      </c>
      <c r="Y10" s="10">
        <v>43389</v>
      </c>
      <c r="Z10" s="11">
        <v>9341285087</v>
      </c>
      <c r="AA10" s="12" t="s">
        <v>81</v>
      </c>
      <c r="AB10" s="11" t="s">
        <v>50</v>
      </c>
      <c r="AC10" s="12" t="s">
        <v>51</v>
      </c>
      <c r="AD10" s="11" t="s">
        <v>43</v>
      </c>
      <c r="AE10" s="12" t="s">
        <v>44</v>
      </c>
      <c r="AF10" s="14">
        <f>U10/100</f>
        <v>8.4885500000000003E-2</v>
      </c>
      <c r="AG10" s="11" t="s">
        <v>83</v>
      </c>
    </row>
    <row r="11" spans="1:33" x14ac:dyDescent="0.2">
      <c r="A11" s="8">
        <v>7331</v>
      </c>
      <c r="B11" s="9" t="s">
        <v>84</v>
      </c>
      <c r="C11" s="10">
        <v>43424</v>
      </c>
      <c r="D11" s="11">
        <v>93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85</v>
      </c>
      <c r="J11" s="12" t="s">
        <v>86</v>
      </c>
      <c r="K11" s="13" t="s">
        <v>87</v>
      </c>
      <c r="L11" s="11" t="str">
        <f>"000037"</f>
        <v>000037</v>
      </c>
      <c r="M11" s="10">
        <v>43290</v>
      </c>
      <c r="N11" s="11" t="str">
        <f>"000017"</f>
        <v>000017</v>
      </c>
      <c r="O11" s="10">
        <v>43291</v>
      </c>
      <c r="P11" s="11" t="str">
        <f>"000043"</f>
        <v>000043</v>
      </c>
      <c r="Q11" s="10">
        <v>43291</v>
      </c>
      <c r="R11" s="11">
        <v>18</v>
      </c>
      <c r="S11" s="11" t="str">
        <f>"007212"</f>
        <v>007212</v>
      </c>
      <c r="T11" s="10">
        <v>43404</v>
      </c>
      <c r="U11" s="14">
        <v>10.49</v>
      </c>
      <c r="V11" s="14">
        <v>1.071</v>
      </c>
      <c r="W11" s="14">
        <v>9.4190000000000005</v>
      </c>
      <c r="X11" s="11">
        <v>271</v>
      </c>
      <c r="Y11" s="10">
        <v>43424</v>
      </c>
      <c r="Z11" s="11">
        <v>9856232659</v>
      </c>
      <c r="AA11" s="12" t="s">
        <v>88</v>
      </c>
      <c r="AB11" s="11" t="s">
        <v>89</v>
      </c>
      <c r="AC11" s="12" t="s">
        <v>90</v>
      </c>
      <c r="AD11" s="11" t="s">
        <v>43</v>
      </c>
      <c r="AE11" s="12" t="s">
        <v>44</v>
      </c>
      <c r="AF11" s="14">
        <f>U11/100</f>
        <v>0.10490000000000001</v>
      </c>
      <c r="AG11" s="11" t="s">
        <v>91</v>
      </c>
    </row>
    <row r="12" spans="1:33" x14ac:dyDescent="0.2">
      <c r="A12" s="8">
        <v>7332</v>
      </c>
      <c r="B12" s="9" t="s">
        <v>84</v>
      </c>
      <c r="C12" s="10">
        <v>43424</v>
      </c>
      <c r="D12" s="11">
        <v>93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92</v>
      </c>
      <c r="J12" s="12" t="s">
        <v>93</v>
      </c>
      <c r="K12" s="13" t="s">
        <v>94</v>
      </c>
      <c r="L12" s="11" t="str">
        <f>"000036"</f>
        <v>000036</v>
      </c>
      <c r="M12" s="10">
        <v>43290</v>
      </c>
      <c r="N12" s="11" t="str">
        <f>"000018"</f>
        <v>000018</v>
      </c>
      <c r="O12" s="10">
        <v>43291</v>
      </c>
      <c r="P12" s="11" t="str">
        <f>"000039"</f>
        <v>000039</v>
      </c>
      <c r="Q12" s="10">
        <v>43291</v>
      </c>
      <c r="R12" s="11">
        <v>18</v>
      </c>
      <c r="S12" s="11" t="str">
        <f>"007214"</f>
        <v>007214</v>
      </c>
      <c r="T12" s="10">
        <v>43404</v>
      </c>
      <c r="U12" s="14">
        <v>35</v>
      </c>
      <c r="V12" s="14">
        <v>3.76</v>
      </c>
      <c r="W12" s="14">
        <v>31.24</v>
      </c>
      <c r="X12" s="11">
        <v>271</v>
      </c>
      <c r="Y12" s="10">
        <v>43424</v>
      </c>
      <c r="Z12" s="11">
        <v>9856235698</v>
      </c>
      <c r="AA12" s="12" t="s">
        <v>40</v>
      </c>
      <c r="AB12" s="11" t="s">
        <v>89</v>
      </c>
      <c r="AC12" s="12" t="s">
        <v>90</v>
      </c>
      <c r="AD12" s="11" t="s">
        <v>43</v>
      </c>
      <c r="AE12" s="12" t="s">
        <v>44</v>
      </c>
      <c r="AF12" s="14">
        <f>U12/100</f>
        <v>0.35</v>
      </c>
      <c r="AG12" s="11" t="s">
        <v>91</v>
      </c>
    </row>
    <row r="13" spans="1:33" x14ac:dyDescent="0.2">
      <c r="A13" s="8">
        <v>9625</v>
      </c>
      <c r="B13" s="9" t="s">
        <v>95</v>
      </c>
      <c r="C13" s="10">
        <v>43538</v>
      </c>
      <c r="D13" s="11">
        <v>93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96</v>
      </c>
      <c r="J13" s="12" t="s">
        <v>97</v>
      </c>
      <c r="K13" s="13" t="s">
        <v>39</v>
      </c>
      <c r="L13" s="11" t="str">
        <f>"000105"</f>
        <v>000105</v>
      </c>
      <c r="M13" s="10">
        <v>43361</v>
      </c>
      <c r="N13" s="11" t="str">
        <f>"000096"</f>
        <v>000096</v>
      </c>
      <c r="O13" s="10">
        <v>43190</v>
      </c>
      <c r="P13" s="11" t="str">
        <f>"000125"</f>
        <v>000125</v>
      </c>
      <c r="Q13" s="10">
        <v>43400</v>
      </c>
      <c r="R13" s="11"/>
      <c r="S13" s="11" t="str">
        <f>"009673"</f>
        <v>009673</v>
      </c>
      <c r="T13" s="10">
        <v>43536</v>
      </c>
      <c r="U13" s="14">
        <v>24.913</v>
      </c>
      <c r="V13" s="14">
        <v>2.4695</v>
      </c>
      <c r="W13" s="14">
        <v>22.4435</v>
      </c>
      <c r="X13" s="11">
        <v>373</v>
      </c>
      <c r="Y13" s="10">
        <v>43538</v>
      </c>
      <c r="Z13" s="11">
        <v>9856235698</v>
      </c>
      <c r="AA13" s="12" t="s">
        <v>40</v>
      </c>
      <c r="AB13" s="11" t="s">
        <v>98</v>
      </c>
      <c r="AC13" s="12" t="s">
        <v>99</v>
      </c>
      <c r="AD13" s="11" t="s">
        <v>43</v>
      </c>
      <c r="AE13" s="12" t="s">
        <v>44</v>
      </c>
      <c r="AF13" s="14">
        <f>U13/100</f>
        <v>0.24912999999999999</v>
      </c>
      <c r="AG13" s="11" t="s">
        <v>83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2019-06-13T07:55:47Z</dcterms:modified>
</cp:coreProperties>
</file>