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" l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<sst xmlns="http://schemas.openxmlformats.org/spreadsheetml/2006/main" count="199" uniqueCount="91">
  <si>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</si>
  <si>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</si>
  <si>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</si>
  <si>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</si>
  <si>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</si>
  <si>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</si>
  <si>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</si>
  <si>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</si>
  <si>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</si>
  <si>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</si>
  <si>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</si>
  <si>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</si>
  <si>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</si>
  <si>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</si>
  <si>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</si>
  <si>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</si>
  <si>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</si>
  <si>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</si>
  <si>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</si>
  <si>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</si>
  <si>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</si>
  <si>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</si>
  <si>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</si>
  <si>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</si>
  <si>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</si>
  <si>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</si>
  <si>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</si>
  <si>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</si>
  <si>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</si>
  <si>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</si>
  <si>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</si>
  <si>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</si>
  <si>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</si>
  <si>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</si>
  <si>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</si>
  <si>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</si>
  <si>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</si>
  <si>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</si>
  <si>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</si>
  <si>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</si>
  <si>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</si>
  <si>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</si>
  <si>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</si>
  <si>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</si>
  <si>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</si>
  <si>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</si>
  <si>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</si>
  <si>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M/s KRIDL</t>
  </si>
  <si>
    <t>V. Srinivas</t>
  </si>
  <si>
    <t>M.S. Venkatesh</t>
  </si>
  <si>
    <t>Srinivas V</t>
  </si>
  <si>
    <t>ddo199</t>
  </si>
  <si>
    <t xml:space="preserve"> Assistant Executive Engineer Rajajinagar West Zone</t>
  </si>
  <si>
    <t>Basaveshwara Nagara</t>
  </si>
  <si>
    <t>100-16-000004</t>
  </si>
  <si>
    <t>Improvement to CC roads and drains 4th main, 3rd stage, 2nd block, in Ward No. 100 Basaveshwaranagar</t>
  </si>
  <si>
    <t>A. Raja</t>
  </si>
  <si>
    <t>100-12-000021</t>
  </si>
  <si>
    <t>Emergency works in ward no-100 (Construction of SSWD with RCC covering slab at 13th main 3rd cross Manjunathanagara in ward no. 100</t>
  </si>
  <si>
    <t>T. Narayan</t>
  </si>
  <si>
    <t>T Narayan</t>
  </si>
  <si>
    <t xml:space="preserve">T Narayan </t>
  </si>
  <si>
    <t>N Nanjappa</t>
  </si>
  <si>
    <t>100-12-000027</t>
  </si>
  <si>
    <t>Silt and Tractor including labour in ward no-100</t>
  </si>
  <si>
    <t>T. Narayana</t>
  </si>
  <si>
    <t>100-16-000007</t>
  </si>
  <si>
    <t>Improvement toCC roads and drains Bhovicolony7thB main, 2nd block, 3rd stage, in Ward No. 100 Basaveshwaranagar.</t>
  </si>
  <si>
    <t>100-16-000006</t>
  </si>
  <si>
    <t>Improvement toCC roads and drains Bhovicolony7th main, 2nd block, 3rd stage, in Ward No. 100 Basaveshwaranagar.</t>
  </si>
  <si>
    <t>A.Raja</t>
  </si>
  <si>
    <t>100-16-000010</t>
  </si>
  <si>
    <t>Pot holes filling in ward no 100-Basaveshwaranagar</t>
  </si>
  <si>
    <t>100-16-000002</t>
  </si>
  <si>
    <t>Annual Operation And maintenance Of Street Lights at Basaveswaranagara in Ward No- 100</t>
  </si>
  <si>
    <t>Sri Gopal  Electricals</t>
  </si>
  <si>
    <t>100-16-000033</t>
  </si>
  <si>
    <t>Summary for toilet block in Sanegoravanahalli main road Opp to NAFL school Basaveshwaranagar in ward no 100</t>
  </si>
  <si>
    <t>Prakash Ranganath (Brinda Constructions)</t>
  </si>
  <si>
    <t>100-17-000019</t>
  </si>
  <si>
    <t>Improvements to drains and culverts and providing missing slabs to around Vani School 3rd stage 3rd block Basaveshwaranagara in ward no 100</t>
  </si>
  <si>
    <t>100-17-000055</t>
  </si>
  <si>
    <t>Improvements and Asphalting to 6th main road (Thimmaiah road to Carmel School and via Mathru Nursing Home to Siddaiah Puranik road )  in ward no 100</t>
  </si>
  <si>
    <t>100-17-000062</t>
  </si>
  <si>
    <t>Improvements to drains and Asphalting works in Manjunatha Nagara and surrounding  area in ward no 100</t>
  </si>
  <si>
    <t>ddo689</t>
  </si>
  <si>
    <t xml:space="preserve"> Executive Engineer Road Infrastructure Special Division Central Zone</t>
  </si>
  <si>
    <t>100-17-000034</t>
  </si>
  <si>
    <t>Improvements of  drains and culverts at  4th and 3rd cross of university layout   Basaveshwaranagar in ward no 100-</t>
  </si>
  <si>
    <t>Sri Chennakrishna P.</t>
  </si>
  <si>
    <t>N. Nanjappa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</si>
</sst>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selection activeCell="A2" sqref="A2:XFD2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401</v>
      </c>
      <c r="B2" s="13" t="s">
        <v>46</v>
      </c>
      <c r="C2" s="13">
        <v>43200</v>
      </c>
      <c r="D2" s="5">
        <v>100</v>
      </c>
      <c r="E2" s="6" t="s">
        <v>53</v>
      </c>
      <c r="F2" s="5" t="s">
        <v>54</v>
      </c>
      <c r="G2" s="6" t="s">
        <v>55</v>
      </c>
      <c r="H2" s="5" t="str">
        <f>"000123"</f>
        <v>000123</v>
      </c>
      <c r="I2" s="4">
        <v>42488</v>
      </c>
      <c r="J2" s="5" t="str">
        <f>"000100"</f>
        <v>000100</v>
      </c>
      <c r="K2" s="4">
        <v>42551</v>
      </c>
      <c r="L2" s="5" t="str">
        <f>"000166"</f>
        <v>000166</v>
      </c>
      <c r="M2" s="4">
        <v>42580</v>
      </c>
      <c r="N2" s="5">
        <v>16</v>
      </c>
      <c r="O2" s="5" t="str">
        <f>"000196"</f>
        <v>000196</v>
      </c>
      <c r="P2" s="4">
        <v>43194</v>
      </c>
      <c r="Q2" s="7">
        <v>9.2418999999999993</v>
      </c>
      <c r="R2" s="7">
        <v>1.3749</v>
      </c>
      <c r="S2" s="7">
        <v>7.867</v>
      </c>
      <c r="T2" s="5">
        <v>9</v>
      </c>
      <c r="U2" s="4">
        <v>43200</v>
      </c>
      <c r="V2" s="5">
        <v>8892808186</v>
      </c>
      <c r="W2" s="6" t="s">
        <v>56</v>
      </c>
      <c r="X2" s="5" t="s">
        <v>31</v>
      </c>
      <c r="Y2" s="6" t="s">
        <v>32</v>
      </c>
      <c r="Z2" s="5" t="s">
        <v>51</v>
      </c>
      <c r="AA2" s="6" t="s">
        <v>52</v>
      </c>
      <c r="AB2" s="7">
        <v>9.2418999999999987E-2</v>
      </c>
      <c r="AD2" s="8"/>
      <c r="AF2" s="8"/>
      <c r="AG2" s="8"/>
    </row>
    <row r="3" spans="1:33" x14ac:dyDescent="0.2">
      <c r="A3" s="12">
        <v>1216</v>
      </c>
      <c r="B3" s="13" t="s">
        <v>36</v>
      </c>
      <c r="C3" s="13">
        <v>43238</v>
      </c>
      <c r="D3" s="5">
        <v>100</v>
      </c>
      <c r="E3" s="6" t="s">
        <v>53</v>
      </c>
      <c r="F3" s="5" t="s">
        <v>57</v>
      </c>
      <c r="G3" s="6" t="s">
        <v>58</v>
      </c>
      <c r="H3" s="5" t="str">
        <f>"00125."</f>
        <v>00125.</v>
      </c>
      <c r="I3" s="4">
        <v>41960</v>
      </c>
      <c r="J3" s="5" t="str">
        <f>"00106."</f>
        <v>00106.</v>
      </c>
      <c r="K3" s="4">
        <v>42551</v>
      </c>
      <c r="L3" s="5" t="str">
        <f>"00201."</f>
        <v>00201.</v>
      </c>
      <c r="M3" s="4">
        <v>42581</v>
      </c>
      <c r="N3" s="5">
        <v>12</v>
      </c>
      <c r="O3" s="5" t="str">
        <f>""</f>
        <v/>
      </c>
      <c r="P3" s="4"/>
      <c r="Q3" s="7">
        <v>2.0550000000000002</v>
      </c>
      <c r="R3" s="7">
        <v>0.28449999999999998</v>
      </c>
      <c r="S3" s="7">
        <v>1.7705</v>
      </c>
      <c r="T3" s="5">
        <v>52</v>
      </c>
      <c r="U3" s="4">
        <v>43238</v>
      </c>
      <c r="V3" s="5">
        <v>8497863636</v>
      </c>
      <c r="W3" s="6" t="s">
        <v>59</v>
      </c>
      <c r="X3" s="5" t="s">
        <v>31</v>
      </c>
      <c r="Y3" s="6" t="s">
        <v>32</v>
      </c>
      <c r="Z3" s="5" t="s">
        <v>51</v>
      </c>
      <c r="AA3" s="6" t="s">
        <v>52</v>
      </c>
      <c r="AB3" s="7">
        <v>2.0550000000000002E-2</v>
      </c>
      <c r="AD3" s="8"/>
      <c r="AF3" s="8"/>
      <c r="AG3" s="8"/>
    </row>
    <row r="4" spans="1:33" x14ac:dyDescent="0.2">
      <c r="A4" s="12">
        <v>1217</v>
      </c>
      <c r="B4" s="13" t="s">
        <v>36</v>
      </c>
      <c r="C4" s="13">
        <v>43238</v>
      </c>
      <c r="D4" s="5">
        <v>100</v>
      </c>
      <c r="E4" s="6" t="s">
        <v>53</v>
      </c>
      <c r="F4" s="5" t="s">
        <v>57</v>
      </c>
      <c r="G4" s="6" t="s">
        <v>58</v>
      </c>
      <c r="H4" s="5" t="str">
        <f>"00125."</f>
        <v>00125.</v>
      </c>
      <c r="I4" s="4">
        <v>41960</v>
      </c>
      <c r="J4" s="5" t="str">
        <f>"00106."</f>
        <v>00106.</v>
      </c>
      <c r="K4" s="4">
        <v>42551</v>
      </c>
      <c r="L4" s="5" t="str">
        <f>"00201."</f>
        <v>00201.</v>
      </c>
      <c r="M4" s="4">
        <v>42581</v>
      </c>
      <c r="N4" s="5">
        <v>12</v>
      </c>
      <c r="O4" s="5" t="str">
        <f>""</f>
        <v/>
      </c>
      <c r="P4" s="4"/>
      <c r="Q4" s="7">
        <v>2.0135000000000001</v>
      </c>
      <c r="R4" s="7">
        <v>0.27979999999999999</v>
      </c>
      <c r="S4" s="7">
        <v>1.7337</v>
      </c>
      <c r="T4" s="5">
        <v>52</v>
      </c>
      <c r="U4" s="4">
        <v>43238</v>
      </c>
      <c r="V4" s="5">
        <v>8797863636</v>
      </c>
      <c r="W4" s="6" t="s">
        <v>60</v>
      </c>
      <c r="X4" s="5" t="s">
        <v>31</v>
      </c>
      <c r="Y4" s="6" t="s">
        <v>32</v>
      </c>
      <c r="Z4" s="5" t="s">
        <v>51</v>
      </c>
      <c r="AA4" s="6" t="s">
        <v>52</v>
      </c>
      <c r="AB4" s="7">
        <v>2.0135E-2</v>
      </c>
      <c r="AD4" s="8"/>
      <c r="AF4" s="8"/>
      <c r="AG4" s="8"/>
    </row>
    <row r="5" spans="1:33" x14ac:dyDescent="0.2">
      <c r="A5" s="12">
        <v>1218</v>
      </c>
      <c r="B5" s="13" t="s">
        <v>36</v>
      </c>
      <c r="C5" s="13">
        <v>43238</v>
      </c>
      <c r="D5" s="5">
        <v>100</v>
      </c>
      <c r="E5" s="6" t="s">
        <v>53</v>
      </c>
      <c r="F5" s="5" t="s">
        <v>57</v>
      </c>
      <c r="G5" s="6" t="s">
        <v>58</v>
      </c>
      <c r="H5" s="5" t="str">
        <f>"00125."</f>
        <v>00125.</v>
      </c>
      <c r="I5" s="4">
        <v>41960</v>
      </c>
      <c r="J5" s="5" t="str">
        <f>"00106."</f>
        <v>00106.</v>
      </c>
      <c r="K5" s="4">
        <v>42551</v>
      </c>
      <c r="L5" s="5" t="str">
        <f>"00201."</f>
        <v>00201.</v>
      </c>
      <c r="M5" s="4">
        <v>42581</v>
      </c>
      <c r="N5" s="5">
        <v>12</v>
      </c>
      <c r="O5" s="5" t="str">
        <f>""</f>
        <v/>
      </c>
      <c r="P5" s="4"/>
      <c r="Q5" s="7">
        <v>2.0169000000000001</v>
      </c>
      <c r="R5" s="7">
        <v>0.2802</v>
      </c>
      <c r="S5" s="7">
        <v>1.7366999999999999</v>
      </c>
      <c r="T5" s="5">
        <v>52</v>
      </c>
      <c r="U5" s="4">
        <v>43238</v>
      </c>
      <c r="V5" s="5">
        <v>8497863636</v>
      </c>
      <c r="W5" s="6" t="s">
        <v>61</v>
      </c>
      <c r="X5" s="5" t="s">
        <v>31</v>
      </c>
      <c r="Y5" s="6" t="s">
        <v>32</v>
      </c>
      <c r="Z5" s="5" t="s">
        <v>51</v>
      </c>
      <c r="AA5" s="6" t="s">
        <v>52</v>
      </c>
      <c r="AB5" s="7">
        <v>2.0169000000000003E-2</v>
      </c>
      <c r="AD5" s="8"/>
      <c r="AF5" s="8"/>
      <c r="AG5" s="8"/>
    </row>
    <row r="6" spans="1:33" x14ac:dyDescent="0.2">
      <c r="A6" s="12">
        <v>1219</v>
      </c>
      <c r="B6" s="13" t="s">
        <v>36</v>
      </c>
      <c r="C6" s="13">
        <v>43238</v>
      </c>
      <c r="D6" s="5">
        <v>100</v>
      </c>
      <c r="E6" s="6" t="s">
        <v>53</v>
      </c>
      <c r="F6" s="5" t="s">
        <v>57</v>
      </c>
      <c r="G6" s="6" t="s">
        <v>58</v>
      </c>
      <c r="H6" s="5" t="str">
        <f>"00125."</f>
        <v>00125.</v>
      </c>
      <c r="I6" s="4">
        <v>41960</v>
      </c>
      <c r="J6" s="5" t="str">
        <f>"00106."</f>
        <v>00106.</v>
      </c>
      <c r="K6" s="4">
        <v>42551</v>
      </c>
      <c r="L6" s="5" t="str">
        <f>"00201."</f>
        <v>00201.</v>
      </c>
      <c r="M6" s="4">
        <v>42581</v>
      </c>
      <c r="N6" s="5">
        <v>12</v>
      </c>
      <c r="O6" s="5" t="str">
        <f>""</f>
        <v/>
      </c>
      <c r="P6" s="4"/>
      <c r="Q6" s="7">
        <v>1.9908999999999999</v>
      </c>
      <c r="R6" s="7">
        <v>0.27700000000000002</v>
      </c>
      <c r="S6" s="7">
        <v>1.7139</v>
      </c>
      <c r="T6" s="5">
        <v>52</v>
      </c>
      <c r="U6" s="4">
        <v>43238</v>
      </c>
      <c r="V6" s="5">
        <v>8497863636</v>
      </c>
      <c r="W6" s="6" t="s">
        <v>60</v>
      </c>
      <c r="X6" s="5" t="s">
        <v>31</v>
      </c>
      <c r="Y6" s="6" t="s">
        <v>32</v>
      </c>
      <c r="Z6" s="5" t="s">
        <v>51</v>
      </c>
      <c r="AA6" s="6" t="s">
        <v>52</v>
      </c>
      <c r="AB6" s="7">
        <v>1.9909E-2</v>
      </c>
      <c r="AD6" s="8"/>
      <c r="AF6" s="8"/>
      <c r="AG6" s="8"/>
    </row>
    <row r="7" spans="1:33" x14ac:dyDescent="0.2">
      <c r="A7" s="12">
        <v>1220</v>
      </c>
      <c r="B7" s="13" t="s">
        <v>36</v>
      </c>
      <c r="C7" s="13">
        <v>43238</v>
      </c>
      <c r="D7" s="5">
        <v>100</v>
      </c>
      <c r="E7" s="6" t="s">
        <v>53</v>
      </c>
      <c r="F7" s="5" t="s">
        <v>57</v>
      </c>
      <c r="G7" s="6" t="s">
        <v>58</v>
      </c>
      <c r="H7" s="5" t="str">
        <f>"00125."</f>
        <v>00125.</v>
      </c>
      <c r="I7" s="4">
        <v>41960</v>
      </c>
      <c r="J7" s="5" t="str">
        <f>"00106."</f>
        <v>00106.</v>
      </c>
      <c r="K7" s="4">
        <v>42551</v>
      </c>
      <c r="L7" s="5" t="str">
        <f>"00201."</f>
        <v>00201.</v>
      </c>
      <c r="M7" s="4">
        <v>42581</v>
      </c>
      <c r="N7" s="5">
        <v>12</v>
      </c>
      <c r="O7" s="5" t="str">
        <f>""</f>
        <v/>
      </c>
      <c r="P7" s="4"/>
      <c r="Q7" s="7">
        <v>2.0324</v>
      </c>
      <c r="R7" s="7">
        <v>0.28299999999999997</v>
      </c>
      <c r="S7" s="7">
        <v>1.7494000000000001</v>
      </c>
      <c r="T7" s="5">
        <v>52</v>
      </c>
      <c r="U7" s="4">
        <v>43238</v>
      </c>
      <c r="V7" s="5">
        <v>8497863636</v>
      </c>
      <c r="W7" s="6" t="s">
        <v>60</v>
      </c>
      <c r="X7" s="5" t="s">
        <v>31</v>
      </c>
      <c r="Y7" s="6" t="s">
        <v>32</v>
      </c>
      <c r="Z7" s="5" t="s">
        <v>51</v>
      </c>
      <c r="AA7" s="6" t="s">
        <v>52</v>
      </c>
      <c r="AB7" s="7">
        <v>2.0323999999999998E-2</v>
      </c>
      <c r="AD7" s="8"/>
      <c r="AF7" s="8"/>
      <c r="AG7" s="8"/>
    </row>
    <row r="8" spans="1:33" x14ac:dyDescent="0.2">
      <c r="A8" s="12">
        <v>1221</v>
      </c>
      <c r="B8" s="13" t="s">
        <v>36</v>
      </c>
      <c r="C8" s="13">
        <v>43238</v>
      </c>
      <c r="D8" s="5">
        <v>100</v>
      </c>
      <c r="E8" s="6" t="s">
        <v>53</v>
      </c>
      <c r="F8" s="5" t="s">
        <v>57</v>
      </c>
      <c r="G8" s="6" t="s">
        <v>58</v>
      </c>
      <c r="H8" s="5" t="str">
        <f>"00125."</f>
        <v>00125.</v>
      </c>
      <c r="I8" s="4">
        <v>41960</v>
      </c>
      <c r="J8" s="5" t="str">
        <f>"00106."</f>
        <v>00106.</v>
      </c>
      <c r="K8" s="4">
        <v>42551</v>
      </c>
      <c r="L8" s="5" t="str">
        <f>"00201."</f>
        <v>00201.</v>
      </c>
      <c r="M8" s="4">
        <v>42581</v>
      </c>
      <c r="N8" s="5">
        <v>12</v>
      </c>
      <c r="O8" s="5" t="str">
        <f>""</f>
        <v/>
      </c>
      <c r="P8" s="4"/>
      <c r="Q8" s="7">
        <v>1.9643999999999999</v>
      </c>
      <c r="R8" s="7">
        <v>0.26919999999999999</v>
      </c>
      <c r="S8" s="7">
        <v>1.6952</v>
      </c>
      <c r="T8" s="5">
        <v>52</v>
      </c>
      <c r="U8" s="4">
        <v>43238</v>
      </c>
      <c r="V8" s="5">
        <v>9900862400</v>
      </c>
      <c r="W8" s="6" t="s">
        <v>62</v>
      </c>
      <c r="X8" s="5" t="s">
        <v>31</v>
      </c>
      <c r="Y8" s="6" t="s">
        <v>32</v>
      </c>
      <c r="Z8" s="5" t="s">
        <v>51</v>
      </c>
      <c r="AA8" s="6" t="s">
        <v>52</v>
      </c>
      <c r="AB8" s="7">
        <v>1.9643999999999998E-2</v>
      </c>
      <c r="AD8" s="8"/>
      <c r="AF8" s="8"/>
      <c r="AG8" s="8"/>
    </row>
    <row r="9" spans="1:33" x14ac:dyDescent="0.2">
      <c r="A9" s="12">
        <v>1543</v>
      </c>
      <c r="B9" s="13" t="s">
        <v>36</v>
      </c>
      <c r="C9" s="13">
        <v>43251</v>
      </c>
      <c r="D9" s="5">
        <v>100</v>
      </c>
      <c r="E9" s="6" t="s">
        <v>53</v>
      </c>
      <c r="F9" s="5" t="s">
        <v>63</v>
      </c>
      <c r="G9" s="6" t="s">
        <v>64</v>
      </c>
      <c r="H9" s="5" t="str">
        <f>"000098"</f>
        <v>000098</v>
      </c>
      <c r="I9" s="4">
        <v>41877</v>
      </c>
      <c r="J9" s="5" t="str">
        <f>"000112"</f>
        <v>000112</v>
      </c>
      <c r="K9" s="4">
        <v>42551</v>
      </c>
      <c r="L9" s="5" t="str">
        <f>"000204"</f>
        <v>000204</v>
      </c>
      <c r="M9" s="4">
        <v>42581</v>
      </c>
      <c r="N9" s="5">
        <v>12</v>
      </c>
      <c r="O9" s="5" t="str">
        <f>"001978"</f>
        <v>001978</v>
      </c>
      <c r="P9" s="4">
        <v>43246</v>
      </c>
      <c r="Q9" s="7">
        <v>9.8176000000000005</v>
      </c>
      <c r="R9" s="7">
        <v>0.18049999999999999</v>
      </c>
      <c r="S9" s="7">
        <v>9.6371000000000002</v>
      </c>
      <c r="T9" s="5">
        <v>67</v>
      </c>
      <c r="U9" s="4">
        <v>43251</v>
      </c>
      <c r="V9" s="5">
        <v>8497863636</v>
      </c>
      <c r="W9" s="6" t="s">
        <v>65</v>
      </c>
      <c r="X9" s="5" t="s">
        <v>31</v>
      </c>
      <c r="Y9" s="6" t="s">
        <v>32</v>
      </c>
      <c r="Z9" s="5" t="s">
        <v>51</v>
      </c>
      <c r="AA9" s="6" t="s">
        <v>52</v>
      </c>
      <c r="AB9" s="7">
        <v>9.8175999999999999E-2</v>
      </c>
      <c r="AD9" s="8"/>
      <c r="AF9" s="8"/>
      <c r="AG9" s="8"/>
    </row>
    <row r="10" spans="1:33" x14ac:dyDescent="0.2">
      <c r="A10" s="12">
        <v>3178</v>
      </c>
      <c r="B10" s="13" t="s">
        <v>33</v>
      </c>
      <c r="C10" s="13">
        <v>43290</v>
      </c>
      <c r="D10" s="5">
        <v>100</v>
      </c>
      <c r="E10" s="6" t="s">
        <v>53</v>
      </c>
      <c r="F10" s="5" t="s">
        <v>66</v>
      </c>
      <c r="G10" s="6" t="s">
        <v>67</v>
      </c>
      <c r="H10" s="5" t="str">
        <f>"000097"</f>
        <v>000097</v>
      </c>
      <c r="I10" s="4">
        <v>42433</v>
      </c>
      <c r="J10" s="5" t="str">
        <f>"000146"</f>
        <v>000146</v>
      </c>
      <c r="K10" s="4">
        <v>42622</v>
      </c>
      <c r="L10" s="5" t="str">
        <f>"000373"</f>
        <v>000373</v>
      </c>
      <c r="M10" s="4">
        <v>42678</v>
      </c>
      <c r="N10" s="5">
        <v>16</v>
      </c>
      <c r="O10" s="5" t="str">
        <f>"003360"</f>
        <v>003360</v>
      </c>
      <c r="P10" s="4">
        <v>43288</v>
      </c>
      <c r="Q10" s="7">
        <v>9.6798000000000002</v>
      </c>
      <c r="R10" s="7">
        <v>0.72640000000000005</v>
      </c>
      <c r="S10" s="7">
        <v>8.9534000000000002</v>
      </c>
      <c r="T10" s="5">
        <v>117</v>
      </c>
      <c r="U10" s="4">
        <v>43290</v>
      </c>
      <c r="V10" s="5">
        <v>9611044876</v>
      </c>
      <c r="W10" s="6" t="s">
        <v>48</v>
      </c>
      <c r="X10" s="5" t="s">
        <v>31</v>
      </c>
      <c r="Y10" s="6" t="s">
        <v>32</v>
      </c>
      <c r="Z10" s="5" t="s">
        <v>51</v>
      </c>
      <c r="AA10" s="6" t="s">
        <v>52</v>
      </c>
      <c r="AB10" s="7">
        <v>9.6797999999999995E-2</v>
      </c>
      <c r="AD10" s="8"/>
      <c r="AF10" s="8"/>
      <c r="AG10" s="8"/>
    </row>
    <row r="11" spans="1:33" x14ac:dyDescent="0.2">
      <c r="A11" s="12">
        <v>3534</v>
      </c>
      <c r="B11" s="13" t="s">
        <v>33</v>
      </c>
      <c r="C11" s="13">
        <v>43299</v>
      </c>
      <c r="D11" s="5">
        <v>100</v>
      </c>
      <c r="E11" s="6" t="s">
        <v>53</v>
      </c>
      <c r="F11" s="5" t="s">
        <v>68</v>
      </c>
      <c r="G11" s="6" t="s">
        <v>69</v>
      </c>
      <c r="H11" s="5" t="str">
        <f>"000122"</f>
        <v>000122</v>
      </c>
      <c r="I11" s="4">
        <v>42488</v>
      </c>
      <c r="J11" s="5" t="str">
        <f>"000173"</f>
        <v>000173</v>
      </c>
      <c r="K11" s="4">
        <v>42732</v>
      </c>
      <c r="L11" s="5" t="str">
        <f>"000409"</f>
        <v>000409</v>
      </c>
      <c r="M11" s="4">
        <v>42748</v>
      </c>
      <c r="N11" s="5">
        <v>16</v>
      </c>
      <c r="O11" s="5" t="str">
        <f>"003828"</f>
        <v>003828</v>
      </c>
      <c r="P11" s="4">
        <v>43297</v>
      </c>
      <c r="Q11" s="7">
        <v>9.2576000000000001</v>
      </c>
      <c r="R11" s="7">
        <v>0.71184999999999998</v>
      </c>
      <c r="S11" s="7">
        <v>8.54575</v>
      </c>
      <c r="T11" s="5">
        <v>128</v>
      </c>
      <c r="U11" s="4">
        <v>43299</v>
      </c>
      <c r="V11" s="5">
        <v>8892808186</v>
      </c>
      <c r="W11" s="6" t="s">
        <v>70</v>
      </c>
      <c r="X11" s="5" t="s">
        <v>31</v>
      </c>
      <c r="Y11" s="6" t="s">
        <v>32</v>
      </c>
      <c r="Z11" s="5" t="s">
        <v>51</v>
      </c>
      <c r="AA11" s="6" t="s">
        <v>52</v>
      </c>
      <c r="AB11" s="7">
        <v>9.2576000000000006E-2</v>
      </c>
      <c r="AD11" s="8"/>
      <c r="AF11" s="8"/>
      <c r="AG11" s="8"/>
    </row>
    <row r="12" spans="1:33" x14ac:dyDescent="0.2">
      <c r="A12" s="12">
        <v>3925</v>
      </c>
      <c r="B12" s="13" t="s">
        <v>33</v>
      </c>
      <c r="C12" s="13">
        <v>43305</v>
      </c>
      <c r="D12" s="5">
        <v>100</v>
      </c>
      <c r="E12" s="6" t="s">
        <v>53</v>
      </c>
      <c r="F12" s="5" t="s">
        <v>71</v>
      </c>
      <c r="G12" s="6" t="s">
        <v>72</v>
      </c>
      <c r="H12" s="5" t="str">
        <f>"000115"</f>
        <v>000115</v>
      </c>
      <c r="I12" s="4">
        <v>42483</v>
      </c>
      <c r="J12" s="5" t="str">
        <f>"000172"</f>
        <v>000172</v>
      </c>
      <c r="K12" s="4">
        <v>42727</v>
      </c>
      <c r="L12" s="5" t="str">
        <f>"000413"</f>
        <v>000413</v>
      </c>
      <c r="M12" s="4">
        <v>42760</v>
      </c>
      <c r="N12" s="5">
        <v>16</v>
      </c>
      <c r="O12" s="5" t="str">
        <f>"004108"</f>
        <v>004108</v>
      </c>
      <c r="P12" s="4">
        <v>43301</v>
      </c>
      <c r="Q12" s="7">
        <v>7.6643999999999997</v>
      </c>
      <c r="R12" s="7">
        <v>0.54069999999999996</v>
      </c>
      <c r="S12" s="7">
        <v>7.1237000000000004</v>
      </c>
      <c r="T12" s="5">
        <v>139</v>
      </c>
      <c r="U12" s="4">
        <v>43305</v>
      </c>
      <c r="V12" s="5">
        <v>9886155297</v>
      </c>
      <c r="W12" s="6" t="s">
        <v>49</v>
      </c>
      <c r="X12" s="5" t="s">
        <v>31</v>
      </c>
      <c r="Y12" s="6" t="s">
        <v>32</v>
      </c>
      <c r="Z12" s="5" t="s">
        <v>51</v>
      </c>
      <c r="AA12" s="6" t="s">
        <v>52</v>
      </c>
      <c r="AB12" s="7">
        <v>7.664399999999999E-2</v>
      </c>
      <c r="AD12" s="8"/>
      <c r="AF12" s="8"/>
      <c r="AG12" s="8"/>
    </row>
    <row r="13" spans="1:33" x14ac:dyDescent="0.2">
      <c r="A13" s="12">
        <v>4518</v>
      </c>
      <c r="B13" s="13" t="s">
        <v>30</v>
      </c>
      <c r="C13" s="13">
        <v>43318</v>
      </c>
      <c r="D13" s="5">
        <v>100</v>
      </c>
      <c r="E13" s="6" t="s">
        <v>53</v>
      </c>
      <c r="F13" s="5" t="s">
        <v>73</v>
      </c>
      <c r="G13" s="6" t="s">
        <v>74</v>
      </c>
      <c r="H13" s="5" t="str">
        <f>"000019"</f>
        <v>000019</v>
      </c>
      <c r="I13" s="4">
        <v>42940</v>
      </c>
      <c r="J13" s="5" t="str">
        <f>"000093"</f>
        <v>000093</v>
      </c>
      <c r="K13" s="4">
        <v>43152</v>
      </c>
      <c r="L13" s="5" t="str">
        <f>"000120"</f>
        <v>000120</v>
      </c>
      <c r="M13" s="4">
        <v>43152</v>
      </c>
      <c r="N13" s="5">
        <v>16</v>
      </c>
      <c r="O13" s="5" t="str">
        <f>"004847"</f>
        <v>004847</v>
      </c>
      <c r="P13" s="4">
        <v>43316</v>
      </c>
      <c r="Q13" s="7">
        <v>10.179209999999999</v>
      </c>
      <c r="R13" s="7">
        <v>1.0280899999999999</v>
      </c>
      <c r="S13" s="7">
        <v>9.1511200000000006</v>
      </c>
      <c r="T13" s="5">
        <v>157</v>
      </c>
      <c r="U13" s="4">
        <v>43318</v>
      </c>
      <c r="V13" s="5">
        <v>9916368736</v>
      </c>
      <c r="W13" s="6" t="s">
        <v>75</v>
      </c>
      <c r="X13" s="5" t="s">
        <v>34</v>
      </c>
      <c r="Y13" s="6" t="s">
        <v>35</v>
      </c>
      <c r="Z13" s="5" t="s">
        <v>43</v>
      </c>
      <c r="AA13" s="6" t="s">
        <v>42</v>
      </c>
      <c r="AB13" s="7">
        <v>0.1017921</v>
      </c>
      <c r="AD13" s="8"/>
      <c r="AF13" s="8"/>
      <c r="AG13" s="8"/>
    </row>
    <row r="14" spans="1:33" x14ac:dyDescent="0.2">
      <c r="A14" s="12">
        <v>5136</v>
      </c>
      <c r="B14" s="13" t="s">
        <v>30</v>
      </c>
      <c r="C14" s="13">
        <v>43339</v>
      </c>
      <c r="D14" s="5">
        <v>100</v>
      </c>
      <c r="E14" s="6" t="s">
        <v>53</v>
      </c>
      <c r="F14" s="5" t="s">
        <v>76</v>
      </c>
      <c r="G14" s="6" t="s">
        <v>77</v>
      </c>
      <c r="H14" s="5" t="str">
        <f>"000027"</f>
        <v>000027</v>
      </c>
      <c r="I14" s="4">
        <v>42945</v>
      </c>
      <c r="J14" s="5" t="str">
        <f>"000025"</f>
        <v>000025</v>
      </c>
      <c r="K14" s="4">
        <v>43287</v>
      </c>
      <c r="L14" s="5" t="str">
        <f>"000058"</f>
        <v>000058</v>
      </c>
      <c r="M14" s="4">
        <v>43294</v>
      </c>
      <c r="N14" s="5">
        <v>16</v>
      </c>
      <c r="O14" s="5" t="str">
        <f>"005397"</f>
        <v>005397</v>
      </c>
      <c r="P14" s="4">
        <v>43339</v>
      </c>
      <c r="Q14" s="7">
        <v>13.646000000000001</v>
      </c>
      <c r="R14" s="7">
        <v>1.46069</v>
      </c>
      <c r="S14" s="7">
        <v>12.185309999999999</v>
      </c>
      <c r="T14" s="5">
        <v>184</v>
      </c>
      <c r="U14" s="4">
        <v>43339</v>
      </c>
      <c r="V14" s="5">
        <v>9731169150</v>
      </c>
      <c r="W14" s="6" t="s">
        <v>78</v>
      </c>
      <c r="X14" s="5" t="s">
        <v>38</v>
      </c>
      <c r="Y14" s="6" t="s">
        <v>39</v>
      </c>
      <c r="Z14" s="5" t="s">
        <v>51</v>
      </c>
      <c r="AA14" s="6" t="s">
        <v>52</v>
      </c>
      <c r="AB14" s="7">
        <v>0.13646</v>
      </c>
      <c r="AD14" s="8"/>
      <c r="AF14" s="8"/>
      <c r="AG14" s="8"/>
    </row>
    <row r="15" spans="1:33" x14ac:dyDescent="0.2">
      <c r="A15" s="12">
        <v>5260</v>
      </c>
      <c r="B15" s="13" t="s">
        <v>37</v>
      </c>
      <c r="C15" s="13">
        <v>43346</v>
      </c>
      <c r="D15" s="5">
        <v>100</v>
      </c>
      <c r="E15" s="6" t="s">
        <v>53</v>
      </c>
      <c r="F15" s="5" t="s">
        <v>79</v>
      </c>
      <c r="G15" s="6" t="s">
        <v>80</v>
      </c>
      <c r="H15" s="5" t="str">
        <f>"000104"</f>
        <v>000104</v>
      </c>
      <c r="I15" s="4">
        <v>43017</v>
      </c>
      <c r="J15" s="5" t="str">
        <f>"000044"</f>
        <v>000044</v>
      </c>
      <c r="K15" s="4">
        <v>43313</v>
      </c>
      <c r="L15" s="5" t="str">
        <f>"000061"</f>
        <v>000061</v>
      </c>
      <c r="M15" s="4">
        <v>43321</v>
      </c>
      <c r="N15" s="5">
        <v>17</v>
      </c>
      <c r="O15" s="5" t="str">
        <f>"005529"</f>
        <v>005529</v>
      </c>
      <c r="P15" s="4">
        <v>43341</v>
      </c>
      <c r="Q15" s="7">
        <v>15.889900000000001</v>
      </c>
      <c r="R15" s="7">
        <v>1.80968</v>
      </c>
      <c r="S15" s="7">
        <v>14.080220000000001</v>
      </c>
      <c r="T15" s="5">
        <v>192</v>
      </c>
      <c r="U15" s="4">
        <v>43346</v>
      </c>
      <c r="V15" s="5">
        <v>9611044876</v>
      </c>
      <c r="W15" s="6" t="s">
        <v>50</v>
      </c>
      <c r="X15" s="5" t="s">
        <v>45</v>
      </c>
      <c r="Y15" s="6" t="s">
        <v>44</v>
      </c>
      <c r="Z15" s="5" t="s">
        <v>51</v>
      </c>
      <c r="AA15" s="6" t="s">
        <v>52</v>
      </c>
      <c r="AB15" s="7">
        <f>Q15/100</f>
        <v>0.15889900000000001</v>
      </c>
      <c r="AD15" s="8"/>
      <c r="AF15" s="8"/>
      <c r="AG15" s="8"/>
    </row>
    <row r="16" spans="1:33" x14ac:dyDescent="0.2">
      <c r="A16" s="12">
        <v>6123</v>
      </c>
      <c r="B16" s="13" t="s">
        <v>41</v>
      </c>
      <c r="C16" s="13">
        <v>43385</v>
      </c>
      <c r="D16" s="5">
        <v>100</v>
      </c>
      <c r="E16" s="6" t="s">
        <v>53</v>
      </c>
      <c r="F16" s="5" t="s">
        <v>81</v>
      </c>
      <c r="G16" s="6" t="s">
        <v>82</v>
      </c>
      <c r="H16" s="5" t="str">
        <f>"000253"</f>
        <v>000253</v>
      </c>
      <c r="I16" s="4">
        <v>43203</v>
      </c>
      <c r="J16" s="5" t="str">
        <f>"000055"</f>
        <v>000055</v>
      </c>
      <c r="K16" s="4">
        <v>43383</v>
      </c>
      <c r="L16" s="5" t="str">
        <f>"000107"</f>
        <v>000107</v>
      </c>
      <c r="M16" s="4">
        <v>43389</v>
      </c>
      <c r="N16" s="5">
        <v>17</v>
      </c>
      <c r="O16" s="5" t="str">
        <f>""</f>
        <v/>
      </c>
      <c r="P16" s="4"/>
      <c r="Q16" s="7">
        <v>143.4812</v>
      </c>
      <c r="R16" s="7">
        <v>3.5435500000000002</v>
      </c>
      <c r="S16" s="7">
        <v>139.93764999999999</v>
      </c>
      <c r="T16" s="5">
        <v>228</v>
      </c>
      <c r="U16" s="4">
        <v>43385</v>
      </c>
      <c r="V16" s="5">
        <v>9886155297</v>
      </c>
      <c r="W16" s="6" t="s">
        <v>49</v>
      </c>
      <c r="X16" s="5" t="s">
        <v>28</v>
      </c>
      <c r="Y16" s="6" t="s">
        <v>29</v>
      </c>
      <c r="Z16" s="5" t="s">
        <v>51</v>
      </c>
      <c r="AA16" s="6" t="s">
        <v>52</v>
      </c>
      <c r="AB16" s="7">
        <f>Q16/100</f>
        <v>1.434812</v>
      </c>
      <c r="AD16" s="8"/>
      <c r="AF16" s="8"/>
      <c r="AG16" s="8"/>
    </row>
    <row r="17" spans="1:33" x14ac:dyDescent="0.2">
      <c r="A17" s="12">
        <v>6124</v>
      </c>
      <c r="B17" s="13" t="s">
        <v>41</v>
      </c>
      <c r="C17" s="13">
        <v>43385</v>
      </c>
      <c r="D17" s="5">
        <v>100</v>
      </c>
      <c r="E17" s="6" t="s">
        <v>53</v>
      </c>
      <c r="F17" s="5" t="s">
        <v>81</v>
      </c>
      <c r="G17" s="6" t="s">
        <v>82</v>
      </c>
      <c r="H17" s="5" t="str">
        <f>"000253"</f>
        <v>000253</v>
      </c>
      <c r="I17" s="4">
        <v>43203</v>
      </c>
      <c r="J17" s="5" t="str">
        <f>"000055"</f>
        <v>000055</v>
      </c>
      <c r="K17" s="4">
        <v>43383</v>
      </c>
      <c r="L17" s="5" t="str">
        <f>"000107"</f>
        <v>000107</v>
      </c>
      <c r="M17" s="4">
        <v>43389</v>
      </c>
      <c r="N17" s="5">
        <v>17</v>
      </c>
      <c r="O17" s="5" t="str">
        <f>""</f>
        <v/>
      </c>
      <c r="P17" s="4"/>
      <c r="Q17" s="7">
        <v>143.4812</v>
      </c>
      <c r="R17" s="7">
        <v>3.5435500000000002</v>
      </c>
      <c r="S17" s="7">
        <v>139.93764999999999</v>
      </c>
      <c r="T17" s="5">
        <v>228</v>
      </c>
      <c r="U17" s="4">
        <v>43385</v>
      </c>
      <c r="V17" s="5">
        <v>9886155297</v>
      </c>
      <c r="W17" s="6" t="s">
        <v>49</v>
      </c>
      <c r="X17" s="5" t="s">
        <v>28</v>
      </c>
      <c r="Y17" s="6" t="s">
        <v>29</v>
      </c>
      <c r="Z17" s="5" t="s">
        <v>51</v>
      </c>
      <c r="AA17" s="6" t="s">
        <v>52</v>
      </c>
      <c r="AB17" s="7">
        <f>Q17/100</f>
        <v>1.434812</v>
      </c>
      <c r="AD17" s="8"/>
      <c r="AF17" s="8"/>
      <c r="AG17" s="8"/>
    </row>
    <row r="18" spans="1:33" x14ac:dyDescent="0.2">
      <c r="A18" s="12">
        <v>6890</v>
      </c>
      <c r="B18" s="13" t="s">
        <v>41</v>
      </c>
      <c r="C18" s="13">
        <v>43400</v>
      </c>
      <c r="D18" s="5">
        <v>100</v>
      </c>
      <c r="E18" s="6" t="s">
        <v>53</v>
      </c>
      <c r="F18" s="5" t="s">
        <v>83</v>
      </c>
      <c r="G18" s="6" t="s">
        <v>84</v>
      </c>
      <c r="H18" s="5" t="str">
        <f>"000001"</f>
        <v>000001</v>
      </c>
      <c r="I18" s="4">
        <v>43223</v>
      </c>
      <c r="J18" s="5" t="str">
        <f>"000002"</f>
        <v>000002</v>
      </c>
      <c r="K18" s="4">
        <v>43225</v>
      </c>
      <c r="L18" s="5" t="str">
        <f>"000002"</f>
        <v>000002</v>
      </c>
      <c r="M18" s="4">
        <v>43229</v>
      </c>
      <c r="N18" s="5">
        <v>17</v>
      </c>
      <c r="O18" s="5" t="str">
        <f>"006960"</f>
        <v>006960</v>
      </c>
      <c r="P18" s="4">
        <v>43399</v>
      </c>
      <c r="Q18" s="7">
        <v>148.40995000000001</v>
      </c>
      <c r="R18" s="7">
        <v>14.7204</v>
      </c>
      <c r="S18" s="7">
        <v>133.68955</v>
      </c>
      <c r="T18" s="5">
        <v>251</v>
      </c>
      <c r="U18" s="4">
        <v>43400</v>
      </c>
      <c r="V18" s="5">
        <v>9611481986</v>
      </c>
      <c r="W18" s="6" t="s">
        <v>47</v>
      </c>
      <c r="X18" s="5" t="s">
        <v>38</v>
      </c>
      <c r="Y18" s="6" t="s">
        <v>39</v>
      </c>
      <c r="Z18" s="5" t="s">
        <v>85</v>
      </c>
      <c r="AA18" s="6" t="s">
        <v>86</v>
      </c>
      <c r="AB18" s="7">
        <f>Q18/100</f>
        <v>1.4840995000000001</v>
      </c>
      <c r="AD18" s="8"/>
      <c r="AF18" s="8"/>
      <c r="AG18" s="8"/>
    </row>
    <row r="19" spans="1:33" x14ac:dyDescent="0.2">
      <c r="A19" s="12">
        <v>7521</v>
      </c>
      <c r="B19" s="13" t="s">
        <v>40</v>
      </c>
      <c r="C19" s="13">
        <v>43437</v>
      </c>
      <c r="D19" s="5">
        <v>100</v>
      </c>
      <c r="E19" s="6" t="s">
        <v>53</v>
      </c>
      <c r="F19" s="5" t="s">
        <v>87</v>
      </c>
      <c r="G19" s="6" t="s">
        <v>88</v>
      </c>
      <c r="H19" s="5" t="str">
        <f>"000190"</f>
        <v>000190</v>
      </c>
      <c r="I19" s="4">
        <v>42814</v>
      </c>
      <c r="J19" s="5" t="str">
        <f>"000038"</f>
        <v>000038</v>
      </c>
      <c r="K19" s="4">
        <v>42885</v>
      </c>
      <c r="L19" s="5" t="str">
        <f>"000096"</f>
        <v>000096</v>
      </c>
      <c r="M19" s="4">
        <v>42885</v>
      </c>
      <c r="N19" s="5">
        <v>17</v>
      </c>
      <c r="O19" s="5" t="str">
        <f>"007386"</f>
        <v>007386</v>
      </c>
      <c r="P19" s="4">
        <v>43420</v>
      </c>
      <c r="Q19" s="7">
        <v>9.2715999999999994</v>
      </c>
      <c r="R19" s="7">
        <v>1.2010400000000001</v>
      </c>
      <c r="S19" s="7">
        <v>8.0705600000000004</v>
      </c>
      <c r="T19" s="5">
        <v>279</v>
      </c>
      <c r="U19" s="4">
        <v>43437</v>
      </c>
      <c r="V19" s="5">
        <v>9741713358</v>
      </c>
      <c r="W19" s="6" t="s">
        <v>89</v>
      </c>
      <c r="X19" s="5" t="s">
        <v>31</v>
      </c>
      <c r="Y19" s="6" t="s">
        <v>32</v>
      </c>
      <c r="Z19" s="5" t="s">
        <v>51</v>
      </c>
      <c r="AA19" s="6" t="s">
        <v>52</v>
      </c>
      <c r="AB19" s="7">
        <f>Q19/100</f>
        <v>9.2715999999999993E-2</v>
      </c>
      <c r="AD19" s="8"/>
      <c r="AF19" s="8"/>
      <c r="AG19" s="8"/>
    </row>
    <row r="20" spans="1:33" x14ac:dyDescent="0.2">
      <c r="A20" s="12">
        <v>7750</v>
      </c>
      <c r="B20" s="13" t="s">
        <v>40</v>
      </c>
      <c r="C20" s="13">
        <v>43448</v>
      </c>
      <c r="D20" s="5">
        <v>100</v>
      </c>
      <c r="E20" s="6" t="s">
        <v>53</v>
      </c>
      <c r="F20" s="5" t="s">
        <v>57</v>
      </c>
      <c r="G20" s="6" t="s">
        <v>58</v>
      </c>
      <c r="H20" s="5" t="str">
        <f>"00125."</f>
        <v>00125.</v>
      </c>
      <c r="I20" s="4">
        <v>41960</v>
      </c>
      <c r="J20" s="5" t="str">
        <f>"00106."</f>
        <v>00106.</v>
      </c>
      <c r="K20" s="4">
        <v>42551</v>
      </c>
      <c r="L20" s="5" t="str">
        <f>"00201."</f>
        <v>00201.</v>
      </c>
      <c r="M20" s="4">
        <v>42581</v>
      </c>
      <c r="N20" s="5">
        <v>12</v>
      </c>
      <c r="O20" s="5" t="str">
        <f>"008001"</f>
        <v>008001</v>
      </c>
      <c r="P20" s="4">
        <v>43448</v>
      </c>
      <c r="Q20" s="7">
        <v>1.1968000000000001</v>
      </c>
      <c r="R20" s="7">
        <v>0.17860000000000001</v>
      </c>
      <c r="S20" s="7">
        <v>1.0182</v>
      </c>
      <c r="T20" s="5">
        <v>291</v>
      </c>
      <c r="U20" s="4">
        <v>43448</v>
      </c>
      <c r="V20" s="5">
        <v>9731169150</v>
      </c>
      <c r="W20" s="6" t="s">
        <v>90</v>
      </c>
      <c r="X20" s="5" t="s">
        <v>31</v>
      </c>
      <c r="Y20" s="6" t="s">
        <v>32</v>
      </c>
      <c r="Z20" s="5" t="s">
        <v>51</v>
      </c>
      <c r="AA20" s="6" t="s">
        <v>52</v>
      </c>
      <c r="AB20" s="7">
        <f>Q20/100</f>
        <v>1.1968000000000001E-2</v>
      </c>
      <c r="AD20" s="8"/>
      <c r="AF20" s="8"/>
      <c r="AG2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2019-01-14T14:14:27Z</dcterms:modified>
</cp:coreProperties>
</file>