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AB9" i="1"/>
  <c r="H10" i="1"/>
  <c r="J10" i="1"/>
  <c r="L10" i="1"/>
  <c r="O10" i="1"/>
  <c r="AB10" i="1"/>
  <c r="H11" i="1"/>
  <c r="J11" i="1"/>
  <c r="L11" i="1"/>
  <c r="O11" i="1"/>
  <c r="AB11" i="1"/>
  <c r="H12" i="1"/>
  <c r="J12" i="1"/>
  <c r="L12" i="1"/>
  <c r="O12" i="1"/>
  <c r="AB12" i="1"/>
  <c r="H13" i="1"/>
  <c r="J13" i="1"/>
  <c r="L13" i="1"/>
  <c r="O13" i="1"/>
  <c r="AB13" i="1"/>
  <c r="H14" i="1"/>
  <c r="J14" i="1"/>
  <c r="L14" i="1"/>
  <c r="O14" i="1"/>
  <c r="AB14" i="1"/>
  <c r="H15" i="1"/>
  <c r="J15" i="1"/>
  <c r="L15" i="1"/>
  <c r="O15" i="1"/>
  <c r="AB15" i="1"/>
  <c r="H16" i="1"/>
  <c r="J16" i="1"/>
  <c r="L16" i="1"/>
  <c r="O16" i="1"/>
  <c r="AB16" i="1"/>
  <c r="H17" i="1"/>
  <c r="J17" i="1"/>
  <c r="L17" i="1"/>
  <c r="O17" i="1"/>
  <c r="AB17" i="1"/>
</calcChain>
</file>

<file path=xl/sharedStrings.xml><?xml version="1.0" encoding="utf-8"?>
<sst xmlns="http://schemas.openxmlformats.org/spreadsheetml/2006/main" count="173" uniqueCount="94">
  <si>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</si>
  <si>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</si>
  <si>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</si>
  <si>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</si>
  <si>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</si>
  <si>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</si>
  <si>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</si>
  <si>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</si>
  <si>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</si>
  <si>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</si>
  <si>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</si>
  <si>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</si>
  <si>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</si>
  <si>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</si>
  <si>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</si>
  <si>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</si>
  <si>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</si>
  <si>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</si>
  <si>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</si>
  <si>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</si>
  <si>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</si>
  <si>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</si>
  <si>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</si>
  <si>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</si>
  <si>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</si>
  <si>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</si>
  <si>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</si>
  <si>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</si>
  <si>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</si>
  <si>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</si>
  <si>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</si>
  <si>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</si>
  <si>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</si>
  <si>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</si>
  <si>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P3110</t>
  </si>
  <si>
    <t>14th Finance Commission Grant Works</t>
  </si>
  <si>
    <t>December</t>
  </si>
  <si>
    <t>October</t>
  </si>
  <si>
    <t>KRIDL</t>
  </si>
  <si>
    <t>June</t>
  </si>
  <si>
    <t>14th Fin  -Maintenance of Cremotorium, Burial Grounds</t>
  </si>
  <si>
    <t>P3291</t>
  </si>
  <si>
    <t>14th Finance Commission Works - Road and Footpath Maintenance</t>
  </si>
  <si>
    <t>P3296</t>
  </si>
  <si>
    <t>November</t>
  </si>
  <si>
    <t>14th Finance Commission Grants - SWD Works</t>
  </si>
  <si>
    <t>P3297</t>
  </si>
  <si>
    <t>Nagarothana Works</t>
  </si>
  <si>
    <t>P3106</t>
  </si>
  <si>
    <t>Works sanctioned by Hon Mayor</t>
  </si>
  <si>
    <t>P0190</t>
  </si>
  <si>
    <t xml:space="preserve"> Assistant Executive Engineer Electrical East Zone</t>
  </si>
  <si>
    <t>ddo089</t>
  </si>
  <si>
    <t>M/s.Sapthagiri Enterprises</t>
  </si>
  <si>
    <t xml:space="preserve">Providing and fixing of LED Street lights  in Ward No  113  in C.V.Raman Nagar Division </t>
  </si>
  <si>
    <t>113-17-000025</t>
  </si>
  <si>
    <t>Konena Agrahara</t>
  </si>
  <si>
    <t xml:space="preserve"> Assistant Executive Engineer J B Nagar East Zon</t>
  </si>
  <si>
    <t>ddo083</t>
  </si>
  <si>
    <t>14th Finance Commission Works - SWM Works</t>
  </si>
  <si>
    <t>P3298</t>
  </si>
  <si>
    <t>Improvements and other development works to DWCC Centre in ward no 113 Konena Agrahara</t>
  </si>
  <si>
    <t>113-18-000009</t>
  </si>
  <si>
    <t>Improvements and maintenance to roads and footpath konena Agrahara surrounding area  in ward no 113 Konena Agrahara</t>
  </si>
  <si>
    <t>113-18-000007</t>
  </si>
  <si>
    <t>Providing chain link fencing to storm water drain near Vishweshwaraiah college  in ward no 113 Konena Agrahara</t>
  </si>
  <si>
    <t>113-18-000008</t>
  </si>
  <si>
    <t>Maintenance of Hindu Burial ground in ward no 113 Konena Agrahara</t>
  </si>
  <si>
    <t>113-18-000002</t>
  </si>
  <si>
    <t>Nadish gowda GR</t>
  </si>
  <si>
    <t>Improvements to Roads and Drains in Ashoka Avenue 3rd Cross, Ward No.113 Konena Agrahara</t>
  </si>
  <si>
    <t>113-17-000011</t>
  </si>
  <si>
    <t>Nadish Gowda</t>
  </si>
  <si>
    <t>Improvements to Roads and Drains in Ashoka Avenue and  KR Garden 1st Cross, Ward No.113 Konena Agrahara</t>
  </si>
  <si>
    <t>113-17-000010</t>
  </si>
  <si>
    <t>M/s RBI Technical Services</t>
  </si>
  <si>
    <t>PROVIDING ASPHALTING TO KR GARDEN 3RD 4TH AND 5TH MAIN ROAD IN WARD NO 113 KONENAAGRAHARA</t>
  </si>
  <si>
    <t>113-16-000046</t>
  </si>
  <si>
    <t>SAPTHAGIRI ENTERPRISES</t>
  </si>
  <si>
    <t>Annual Street light maintenance at ward no 88 and 113 Package-E16</t>
  </si>
  <si>
    <t>314-12-000016</t>
  </si>
  <si>
    <t>Development of Roads and Drains in Ward No 113 Konena Agrahara</t>
  </si>
  <si>
    <t>113-17-000024</t>
  </si>
  <si>
    <t>S Bhogesha</t>
  </si>
  <si>
    <t>EMERGENCY WORKS 2015-16 IN WARD NO 113</t>
  </si>
  <si>
    <t>113-16-000015</t>
  </si>
  <si>
    <t>Development of Secondary drains Territary drains at Ward No 113 Konena Agrahara</t>
  </si>
  <si>
    <t>113-17-000022</t>
  </si>
  <si>
    <t>a</t>
  </si>
  <si>
    <t>Improvements and providing Security Grill to Corporation property and other developmental works in ward no 113</t>
  </si>
  <si>
    <t>113-17-000001</t>
  </si>
  <si>
    <t>Improvements to Roads and drains in S.R.N.R and P.R layout in ward no 113</t>
  </si>
  <si>
    <t>113-17-000002</t>
  </si>
  <si>
    <t>MS Venkatesh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</si>
</sst>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workbookViewId="0">
      <selection activeCell="A2" sqref="A2:XFD17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8.42578125" style="9" bestFit="1" customWidth="1"/>
    <col min="5" max="5" width="16.28515625" style="10" bestFit="1" customWidth="1"/>
    <col min="6" max="6" width="13.28515625" style="10" bestFit="1" customWidth="1"/>
    <col min="7" max="7" width="29.7109375" style="10" customWidth="1"/>
    <col min="8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991</v>
      </c>
      <c r="B2" s="13" t="s">
        <v>33</v>
      </c>
      <c r="C2" s="13">
        <v>43229</v>
      </c>
      <c r="D2" s="5">
        <v>113</v>
      </c>
      <c r="E2" s="6" t="s">
        <v>56</v>
      </c>
      <c r="F2" s="5" t="s">
        <v>77</v>
      </c>
      <c r="G2" s="6" t="s">
        <v>76</v>
      </c>
      <c r="H2" s="5" t="str">
        <f>"000149"</f>
        <v>000149</v>
      </c>
      <c r="I2" s="4">
        <v>43200</v>
      </c>
      <c r="J2" s="5" t="str">
        <f>"000004"</f>
        <v>000004</v>
      </c>
      <c r="K2" s="4">
        <v>43200</v>
      </c>
      <c r="L2" s="5" t="str">
        <f>"000015"</f>
        <v>000015</v>
      </c>
      <c r="M2" s="4">
        <v>43200</v>
      </c>
      <c r="N2" s="5">
        <v>16</v>
      </c>
      <c r="O2" s="5" t="str">
        <f>"001322"</f>
        <v>001322</v>
      </c>
      <c r="P2" s="4">
        <v>43229</v>
      </c>
      <c r="Q2" s="7">
        <v>1750.54593</v>
      </c>
      <c r="R2" s="7">
        <v>36.76146</v>
      </c>
      <c r="S2" s="7">
        <v>1713.7844700000001</v>
      </c>
      <c r="T2" s="5">
        <v>47</v>
      </c>
      <c r="U2" s="4">
        <v>43229</v>
      </c>
      <c r="V2" s="5">
        <v>123456789</v>
      </c>
      <c r="W2" s="6" t="s">
        <v>93</v>
      </c>
      <c r="X2" s="5" t="s">
        <v>48</v>
      </c>
      <c r="Y2" s="6" t="s">
        <v>47</v>
      </c>
      <c r="Z2" s="5" t="s">
        <v>58</v>
      </c>
      <c r="AA2" s="6" t="s">
        <v>57</v>
      </c>
      <c r="AB2" s="7">
        <v>17.505459299999998</v>
      </c>
      <c r="AD2" s="8"/>
      <c r="AF2" s="8"/>
      <c r="AG2" s="8"/>
    </row>
    <row r="3" spans="1:33" x14ac:dyDescent="0.2">
      <c r="A3" s="12">
        <v>1857</v>
      </c>
      <c r="B3" s="13" t="s">
        <v>39</v>
      </c>
      <c r="C3" s="13">
        <v>43257</v>
      </c>
      <c r="D3" s="5">
        <v>113</v>
      </c>
      <c r="E3" s="6" t="s">
        <v>56</v>
      </c>
      <c r="F3" s="5" t="s">
        <v>92</v>
      </c>
      <c r="G3" s="6" t="s">
        <v>91</v>
      </c>
      <c r="H3" s="5" t="str">
        <f>"000080"</f>
        <v>000080</v>
      </c>
      <c r="I3" s="4">
        <v>42606</v>
      </c>
      <c r="J3" s="5" t="str">
        <f>"000048"</f>
        <v>000048</v>
      </c>
      <c r="K3" s="4">
        <v>42632</v>
      </c>
      <c r="L3" s="5" t="str">
        <f>"000097"</f>
        <v>000097</v>
      </c>
      <c r="M3" s="4">
        <v>42632</v>
      </c>
      <c r="N3" s="5">
        <v>17</v>
      </c>
      <c r="O3" s="5" t="str">
        <f>"002179"</f>
        <v>002179</v>
      </c>
      <c r="P3" s="4">
        <v>43255</v>
      </c>
      <c r="Q3" s="7">
        <v>99.125380000000007</v>
      </c>
      <c r="R3" s="7">
        <v>12.925380000000001</v>
      </c>
      <c r="S3" s="7">
        <v>86.2</v>
      </c>
      <c r="T3" s="5">
        <v>71</v>
      </c>
      <c r="U3" s="4">
        <v>43257</v>
      </c>
      <c r="V3" s="5">
        <v>9480828222</v>
      </c>
      <c r="W3" s="6" t="s">
        <v>38</v>
      </c>
      <c r="X3" s="5" t="s">
        <v>50</v>
      </c>
      <c r="Y3" s="6" t="s">
        <v>49</v>
      </c>
      <c r="Z3" s="5" t="s">
        <v>58</v>
      </c>
      <c r="AA3" s="6" t="s">
        <v>57</v>
      </c>
      <c r="AB3" s="7">
        <v>0.99125380000000007</v>
      </c>
      <c r="AD3" s="8"/>
      <c r="AF3" s="8"/>
      <c r="AG3" s="8"/>
    </row>
    <row r="4" spans="1:33" x14ac:dyDescent="0.2">
      <c r="A4" s="12">
        <v>1858</v>
      </c>
      <c r="B4" s="13" t="s">
        <v>39</v>
      </c>
      <c r="C4" s="13">
        <v>43257</v>
      </c>
      <c r="D4" s="5">
        <v>113</v>
      </c>
      <c r="E4" s="6" t="s">
        <v>56</v>
      </c>
      <c r="F4" s="5" t="s">
        <v>90</v>
      </c>
      <c r="G4" s="6" t="s">
        <v>89</v>
      </c>
      <c r="H4" s="5" t="str">
        <f>"000079"</f>
        <v>000079</v>
      </c>
      <c r="I4" s="4">
        <v>42606</v>
      </c>
      <c r="J4" s="5" t="str">
        <f>"0049"</f>
        <v>0049</v>
      </c>
      <c r="K4" s="4" t="s">
        <v>88</v>
      </c>
      <c r="L4" s="5" t="str">
        <f>"000098"</f>
        <v>000098</v>
      </c>
      <c r="M4" s="4">
        <v>42632</v>
      </c>
      <c r="N4" s="5">
        <v>17</v>
      </c>
      <c r="O4" s="5" t="str">
        <f>"002180"</f>
        <v>002180</v>
      </c>
      <c r="P4" s="4">
        <v>43255</v>
      </c>
      <c r="Q4" s="7">
        <v>99.122429999999994</v>
      </c>
      <c r="R4" s="7">
        <v>12.92243</v>
      </c>
      <c r="S4" s="7">
        <v>86.2</v>
      </c>
      <c r="T4" s="5">
        <v>71</v>
      </c>
      <c r="U4" s="4">
        <v>43257</v>
      </c>
      <c r="V4" s="5">
        <v>9480828222</v>
      </c>
      <c r="W4" s="6" t="s">
        <v>38</v>
      </c>
      <c r="X4" s="5" t="s">
        <v>50</v>
      </c>
      <c r="Y4" s="6" t="s">
        <v>49</v>
      </c>
      <c r="Z4" s="5" t="s">
        <v>58</v>
      </c>
      <c r="AA4" s="6" t="s">
        <v>57</v>
      </c>
      <c r="AB4" s="7">
        <v>0.99122429999999995</v>
      </c>
      <c r="AD4" s="8"/>
      <c r="AF4" s="8"/>
      <c r="AG4" s="8"/>
    </row>
    <row r="5" spans="1:33" x14ac:dyDescent="0.2">
      <c r="A5" s="12">
        <v>2147</v>
      </c>
      <c r="B5" s="13" t="s">
        <v>39</v>
      </c>
      <c r="C5" s="13">
        <v>43265</v>
      </c>
      <c r="D5" s="5">
        <v>113</v>
      </c>
      <c r="E5" s="6" t="s">
        <v>56</v>
      </c>
      <c r="F5" s="5" t="s">
        <v>87</v>
      </c>
      <c r="G5" s="6" t="s">
        <v>86</v>
      </c>
      <c r="H5" s="5" t="str">
        <f>"000137"</f>
        <v>000137</v>
      </c>
      <c r="I5" s="4">
        <v>43184</v>
      </c>
      <c r="J5" s="5" t="str">
        <f>"000019"</f>
        <v>000019</v>
      </c>
      <c r="K5" s="4">
        <v>43242</v>
      </c>
      <c r="L5" s="5" t="str">
        <f>"000039"</f>
        <v>000039</v>
      </c>
      <c r="M5" s="4">
        <v>43242</v>
      </c>
      <c r="N5" s="5">
        <v>17</v>
      </c>
      <c r="O5" s="5" t="str">
        <f>"002470"</f>
        <v>002470</v>
      </c>
      <c r="P5" s="4">
        <v>43263</v>
      </c>
      <c r="Q5" s="7">
        <v>99.644310000000004</v>
      </c>
      <c r="R5" s="7">
        <v>8.9433500000000006</v>
      </c>
      <c r="S5" s="7">
        <v>90.700959999999995</v>
      </c>
      <c r="T5" s="5">
        <v>84</v>
      </c>
      <c r="U5" s="4">
        <v>43265</v>
      </c>
      <c r="V5" s="5">
        <v>123456789</v>
      </c>
      <c r="W5" s="6" t="s">
        <v>38</v>
      </c>
      <c r="X5" s="5" t="s">
        <v>34</v>
      </c>
      <c r="Y5" s="6" t="s">
        <v>35</v>
      </c>
      <c r="Z5" s="5" t="s">
        <v>58</v>
      </c>
      <c r="AA5" s="6" t="s">
        <v>57</v>
      </c>
      <c r="AB5" s="7">
        <v>0.99644310000000003</v>
      </c>
      <c r="AD5" s="8"/>
      <c r="AF5" s="8"/>
      <c r="AG5" s="8"/>
    </row>
    <row r="6" spans="1:33" x14ac:dyDescent="0.2">
      <c r="A6" s="12">
        <v>2345</v>
      </c>
      <c r="B6" s="13" t="s">
        <v>39</v>
      </c>
      <c r="C6" s="13">
        <v>43269</v>
      </c>
      <c r="D6" s="5">
        <v>113</v>
      </c>
      <c r="E6" s="6" t="s">
        <v>56</v>
      </c>
      <c r="F6" s="5" t="s">
        <v>85</v>
      </c>
      <c r="G6" s="6" t="s">
        <v>84</v>
      </c>
      <c r="H6" s="5" t="str">
        <f>"000073"</f>
        <v>000073</v>
      </c>
      <c r="I6" s="4">
        <v>42585</v>
      </c>
      <c r="J6" s="5" t="str">
        <f>"000051"</f>
        <v>000051</v>
      </c>
      <c r="K6" s="4">
        <v>42632</v>
      </c>
      <c r="L6" s="5" t="str">
        <f>"000124"</f>
        <v>000124</v>
      </c>
      <c r="M6" s="4">
        <v>42640</v>
      </c>
      <c r="N6" s="5">
        <v>16</v>
      </c>
      <c r="O6" s="5" t="str">
        <f>"002398"</f>
        <v>002398</v>
      </c>
      <c r="P6" s="4">
        <v>43262</v>
      </c>
      <c r="Q6" s="7">
        <v>5.6096000000000004</v>
      </c>
      <c r="R6" s="7">
        <v>0.34226000000000001</v>
      </c>
      <c r="S6" s="7">
        <v>5.2673399999999999</v>
      </c>
      <c r="T6" s="5">
        <v>90</v>
      </c>
      <c r="U6" s="4">
        <v>43269</v>
      </c>
      <c r="V6" s="5">
        <v>123456789</v>
      </c>
      <c r="W6" s="6" t="s">
        <v>83</v>
      </c>
      <c r="X6" s="5" t="s">
        <v>28</v>
      </c>
      <c r="Y6" s="6" t="s">
        <v>29</v>
      </c>
      <c r="Z6" s="5" t="s">
        <v>58</v>
      </c>
      <c r="AA6" s="6" t="s">
        <v>57</v>
      </c>
      <c r="AB6" s="7">
        <v>5.6096000000000007E-2</v>
      </c>
      <c r="AD6" s="8"/>
      <c r="AF6" s="8"/>
      <c r="AG6" s="8"/>
    </row>
    <row r="7" spans="1:33" x14ac:dyDescent="0.2">
      <c r="A7" s="12">
        <v>2714</v>
      </c>
      <c r="B7" s="13" t="s">
        <v>39</v>
      </c>
      <c r="C7" s="13">
        <v>43278</v>
      </c>
      <c r="D7" s="5">
        <v>113</v>
      </c>
      <c r="E7" s="6" t="s">
        <v>56</v>
      </c>
      <c r="F7" s="5" t="s">
        <v>82</v>
      </c>
      <c r="G7" s="6" t="s">
        <v>81</v>
      </c>
      <c r="H7" s="5" t="str">
        <f>"000138"</f>
        <v>000138</v>
      </c>
      <c r="I7" s="4">
        <v>43184</v>
      </c>
      <c r="J7" s="5" t="str">
        <f>"000020"</f>
        <v>000020</v>
      </c>
      <c r="K7" s="4">
        <v>43242</v>
      </c>
      <c r="L7" s="5" t="str">
        <f>"000040"</f>
        <v>000040</v>
      </c>
      <c r="M7" s="4">
        <v>43242</v>
      </c>
      <c r="N7" s="5">
        <v>17</v>
      </c>
      <c r="O7" s="5" t="str">
        <f>"003055"</f>
        <v>003055</v>
      </c>
      <c r="P7" s="4">
        <v>43277</v>
      </c>
      <c r="Q7" s="7">
        <v>99.70232</v>
      </c>
      <c r="R7" s="7">
        <v>9.3720199999999991</v>
      </c>
      <c r="S7" s="7">
        <v>90.330299999999994</v>
      </c>
      <c r="T7" s="5">
        <v>102</v>
      </c>
      <c r="U7" s="4">
        <v>43278</v>
      </c>
      <c r="V7" s="5">
        <v>123456789</v>
      </c>
      <c r="W7" s="6" t="s">
        <v>38</v>
      </c>
      <c r="X7" s="5" t="s">
        <v>34</v>
      </c>
      <c r="Y7" s="6" t="s">
        <v>35</v>
      </c>
      <c r="Z7" s="5" t="s">
        <v>58</v>
      </c>
      <c r="AA7" s="6" t="s">
        <v>57</v>
      </c>
      <c r="AB7" s="7">
        <v>0.9970232</v>
      </c>
      <c r="AD7" s="8"/>
      <c r="AF7" s="8"/>
      <c r="AG7" s="8"/>
    </row>
    <row r="8" spans="1:33" x14ac:dyDescent="0.2">
      <c r="A8" s="12">
        <v>4127</v>
      </c>
      <c r="B8" s="13" t="s">
        <v>30</v>
      </c>
      <c r="C8" s="13">
        <v>43308</v>
      </c>
      <c r="D8" s="5">
        <v>113</v>
      </c>
      <c r="E8" s="6" t="s">
        <v>56</v>
      </c>
      <c r="F8" s="5" t="s">
        <v>80</v>
      </c>
      <c r="G8" s="6" t="s">
        <v>79</v>
      </c>
      <c r="H8" s="5" t="str">
        <f>"000022"</f>
        <v>000022</v>
      </c>
      <c r="I8" s="4">
        <v>42256</v>
      </c>
      <c r="J8" s="5" t="str">
        <f>"000030"</f>
        <v>000030</v>
      </c>
      <c r="K8" s="4">
        <v>42950</v>
      </c>
      <c r="L8" s="5" t="str">
        <f>"000099"</f>
        <v>000099</v>
      </c>
      <c r="M8" s="4">
        <v>42950</v>
      </c>
      <c r="N8" s="5">
        <v>12</v>
      </c>
      <c r="O8" s="5" t="str">
        <f>"004454"</f>
        <v>004454</v>
      </c>
      <c r="P8" s="4">
        <v>43307</v>
      </c>
      <c r="Q8" s="7">
        <v>7.9246999999999996</v>
      </c>
      <c r="R8" s="7">
        <v>1.0123</v>
      </c>
      <c r="S8" s="7">
        <v>6.9123999999999999</v>
      </c>
      <c r="T8" s="5">
        <v>146</v>
      </c>
      <c r="U8" s="4">
        <v>43308</v>
      </c>
      <c r="V8" s="5">
        <v>9845117217</v>
      </c>
      <c r="W8" s="6" t="s">
        <v>78</v>
      </c>
      <c r="X8" s="5" t="s">
        <v>31</v>
      </c>
      <c r="Y8" s="6" t="s">
        <v>32</v>
      </c>
      <c r="Z8" s="5" t="s">
        <v>52</v>
      </c>
      <c r="AA8" s="6" t="s">
        <v>51</v>
      </c>
      <c r="AB8" s="7">
        <v>7.9246999999999998E-2</v>
      </c>
      <c r="AD8" s="8"/>
      <c r="AF8" s="8"/>
      <c r="AG8" s="8"/>
    </row>
    <row r="9" spans="1:33" x14ac:dyDescent="0.2">
      <c r="A9" s="12">
        <v>6161</v>
      </c>
      <c r="B9" s="13" t="s">
        <v>37</v>
      </c>
      <c r="C9" s="13">
        <v>43385</v>
      </c>
      <c r="D9" s="5">
        <v>113</v>
      </c>
      <c r="E9" s="6" t="s">
        <v>56</v>
      </c>
      <c r="F9" s="5" t="s">
        <v>77</v>
      </c>
      <c r="G9" s="6" t="s">
        <v>76</v>
      </c>
      <c r="H9" s="5" t="str">
        <f>"000149"</f>
        <v>000149</v>
      </c>
      <c r="I9" s="4">
        <v>43200</v>
      </c>
      <c r="J9" s="5" t="str">
        <f>"000004"</f>
        <v>000004</v>
      </c>
      <c r="K9" s="4">
        <v>43200</v>
      </c>
      <c r="L9" s="5" t="str">
        <f>"000015"</f>
        <v>000015</v>
      </c>
      <c r="M9" s="4">
        <v>43200</v>
      </c>
      <c r="N9" s="5">
        <v>16</v>
      </c>
      <c r="O9" s="5" t="str">
        <f>"001322"</f>
        <v>001322</v>
      </c>
      <c r="P9" s="4">
        <v>43229</v>
      </c>
      <c r="Q9" s="7">
        <v>9.6750000000000007</v>
      </c>
      <c r="R9" s="7">
        <v>0.96750000000000003</v>
      </c>
      <c r="S9" s="7">
        <v>8.7074999999999996</v>
      </c>
      <c r="T9" s="5">
        <v>228</v>
      </c>
      <c r="U9" s="4">
        <v>43385</v>
      </c>
      <c r="V9" s="5">
        <v>9845036062</v>
      </c>
      <c r="W9" s="6" t="s">
        <v>75</v>
      </c>
      <c r="X9" s="5" t="s">
        <v>48</v>
      </c>
      <c r="Y9" s="6" t="s">
        <v>47</v>
      </c>
      <c r="Z9" s="5" t="s">
        <v>58</v>
      </c>
      <c r="AA9" s="6" t="s">
        <v>57</v>
      </c>
      <c r="AB9" s="7">
        <f>Q9/100</f>
        <v>9.6750000000000003E-2</v>
      </c>
      <c r="AD9" s="8"/>
      <c r="AF9" s="8"/>
      <c r="AG9" s="8"/>
    </row>
    <row r="10" spans="1:33" x14ac:dyDescent="0.2">
      <c r="A10" s="12">
        <v>6162</v>
      </c>
      <c r="B10" s="13" t="s">
        <v>37</v>
      </c>
      <c r="C10" s="13">
        <v>43385</v>
      </c>
      <c r="D10" s="5">
        <v>113</v>
      </c>
      <c r="E10" s="6" t="s">
        <v>56</v>
      </c>
      <c r="F10" s="5" t="s">
        <v>77</v>
      </c>
      <c r="G10" s="6" t="s">
        <v>76</v>
      </c>
      <c r="H10" s="5" t="str">
        <f>"000149"</f>
        <v>000149</v>
      </c>
      <c r="I10" s="4">
        <v>43200</v>
      </c>
      <c r="J10" s="5" t="str">
        <f>"000004"</f>
        <v>000004</v>
      </c>
      <c r="K10" s="4">
        <v>43200</v>
      </c>
      <c r="L10" s="5" t="str">
        <f>"000015"</f>
        <v>000015</v>
      </c>
      <c r="M10" s="4">
        <v>43200</v>
      </c>
      <c r="N10" s="5">
        <v>16</v>
      </c>
      <c r="O10" s="5" t="str">
        <f>"001322"</f>
        <v>001322</v>
      </c>
      <c r="P10" s="4">
        <v>43229</v>
      </c>
      <c r="Q10" s="7">
        <v>9.6750000000000007</v>
      </c>
      <c r="R10" s="7">
        <v>0.96750000000000003</v>
      </c>
      <c r="S10" s="7">
        <v>8.7074999999999996</v>
      </c>
      <c r="T10" s="5">
        <v>228</v>
      </c>
      <c r="U10" s="4">
        <v>43385</v>
      </c>
      <c r="V10" s="5">
        <v>9845036062</v>
      </c>
      <c r="W10" s="6" t="s">
        <v>75</v>
      </c>
      <c r="X10" s="5" t="s">
        <v>48</v>
      </c>
      <c r="Y10" s="6" t="s">
        <v>47</v>
      </c>
      <c r="Z10" s="5" t="s">
        <v>58</v>
      </c>
      <c r="AA10" s="6" t="s">
        <v>57</v>
      </c>
      <c r="AB10" s="7">
        <f>Q10/100</f>
        <v>9.6750000000000003E-2</v>
      </c>
      <c r="AD10" s="8"/>
      <c r="AF10" s="8"/>
      <c r="AG10" s="8"/>
    </row>
    <row r="11" spans="1:33" x14ac:dyDescent="0.2">
      <c r="A11" s="12">
        <v>6572</v>
      </c>
      <c r="B11" s="13" t="s">
        <v>37</v>
      </c>
      <c r="C11" s="13">
        <v>43389</v>
      </c>
      <c r="D11" s="5">
        <v>113</v>
      </c>
      <c r="E11" s="6" t="s">
        <v>56</v>
      </c>
      <c r="F11" s="5" t="s">
        <v>74</v>
      </c>
      <c r="G11" s="6" t="s">
        <v>73</v>
      </c>
      <c r="H11" s="5" t="str">
        <f>"000142"</f>
        <v>000142</v>
      </c>
      <c r="I11" s="4">
        <v>42795</v>
      </c>
      <c r="J11" s="5" t="str">
        <f>"000007"</f>
        <v>000007</v>
      </c>
      <c r="K11" s="4">
        <v>42867</v>
      </c>
      <c r="L11" s="5" t="str">
        <f>"000008"</f>
        <v>000008</v>
      </c>
      <c r="M11" s="4">
        <v>42871</v>
      </c>
      <c r="N11" s="5">
        <v>17</v>
      </c>
      <c r="O11" s="5" t="str">
        <f>"006554"</f>
        <v>006554</v>
      </c>
      <c r="P11" s="4">
        <v>43383</v>
      </c>
      <c r="Q11" s="7">
        <v>19.394469999999998</v>
      </c>
      <c r="R11" s="7">
        <v>2.33447</v>
      </c>
      <c r="S11" s="7">
        <v>17.059999999999999</v>
      </c>
      <c r="T11" s="5">
        <v>243</v>
      </c>
      <c r="U11" s="4">
        <v>43389</v>
      </c>
      <c r="V11" s="5">
        <v>9035309966</v>
      </c>
      <c r="W11" s="6" t="s">
        <v>72</v>
      </c>
      <c r="X11" s="5" t="s">
        <v>28</v>
      </c>
      <c r="Y11" s="6" t="s">
        <v>29</v>
      </c>
      <c r="Z11" s="5" t="s">
        <v>58</v>
      </c>
      <c r="AA11" s="6" t="s">
        <v>57</v>
      </c>
      <c r="AB11" s="7">
        <f>Q11/100</f>
        <v>0.19394469999999997</v>
      </c>
      <c r="AD11" s="8"/>
      <c r="AF11" s="8"/>
      <c r="AG11" s="8"/>
    </row>
    <row r="12" spans="1:33" x14ac:dyDescent="0.2">
      <c r="A12" s="12">
        <v>6573</v>
      </c>
      <c r="B12" s="13" t="s">
        <v>37</v>
      </c>
      <c r="C12" s="13">
        <v>43389</v>
      </c>
      <c r="D12" s="5">
        <v>113</v>
      </c>
      <c r="E12" s="6" t="s">
        <v>56</v>
      </c>
      <c r="F12" s="5" t="s">
        <v>71</v>
      </c>
      <c r="G12" s="6" t="s">
        <v>70</v>
      </c>
      <c r="H12" s="5" t="str">
        <f>"000143"</f>
        <v>000143</v>
      </c>
      <c r="I12" s="4">
        <v>42794</v>
      </c>
      <c r="J12" s="5" t="str">
        <f>"000008"</f>
        <v>000008</v>
      </c>
      <c r="K12" s="4">
        <v>42867</v>
      </c>
      <c r="L12" s="5" t="str">
        <f>"000009"</f>
        <v>000009</v>
      </c>
      <c r="M12" s="4">
        <v>42871</v>
      </c>
      <c r="N12" s="5">
        <v>17</v>
      </c>
      <c r="O12" s="5" t="str">
        <f>"006557"</f>
        <v>006557</v>
      </c>
      <c r="P12" s="4">
        <v>43383</v>
      </c>
      <c r="Q12" s="7">
        <v>19.39546</v>
      </c>
      <c r="R12" s="7">
        <v>2.3354599999999999</v>
      </c>
      <c r="S12" s="7">
        <v>17.059999999999999</v>
      </c>
      <c r="T12" s="5">
        <v>243</v>
      </c>
      <c r="U12" s="4">
        <v>43389</v>
      </c>
      <c r="V12" s="5">
        <v>9845844399</v>
      </c>
      <c r="W12" s="6" t="s">
        <v>69</v>
      </c>
      <c r="X12" s="5" t="s">
        <v>28</v>
      </c>
      <c r="Y12" s="6" t="s">
        <v>29</v>
      </c>
      <c r="Z12" s="5" t="s">
        <v>58</v>
      </c>
      <c r="AA12" s="6" t="s">
        <v>57</v>
      </c>
      <c r="AB12" s="7">
        <f>Q12/100</f>
        <v>0.1939546</v>
      </c>
      <c r="AD12" s="8"/>
      <c r="AF12" s="8"/>
      <c r="AG12" s="8"/>
    </row>
    <row r="13" spans="1:33" x14ac:dyDescent="0.2">
      <c r="A13" s="12">
        <v>6760</v>
      </c>
      <c r="B13" s="13" t="s">
        <v>37</v>
      </c>
      <c r="C13" s="13">
        <v>43390</v>
      </c>
      <c r="D13" s="5">
        <v>113</v>
      </c>
      <c r="E13" s="6" t="s">
        <v>56</v>
      </c>
      <c r="F13" s="5" t="s">
        <v>68</v>
      </c>
      <c r="G13" s="6" t="s">
        <v>67</v>
      </c>
      <c r="H13" s="5" t="str">
        <f>"000016"</f>
        <v>000016</v>
      </c>
      <c r="I13" s="4">
        <v>43293</v>
      </c>
      <c r="J13" s="5" t="str">
        <f>"000035"</f>
        <v>000035</v>
      </c>
      <c r="K13" s="4">
        <v>43319</v>
      </c>
      <c r="L13" s="5" t="str">
        <f>"000088"</f>
        <v>000088</v>
      </c>
      <c r="M13" s="4">
        <v>43320</v>
      </c>
      <c r="N13" s="5">
        <v>18</v>
      </c>
      <c r="O13" s="5" t="str">
        <f>"006785"</f>
        <v>006785</v>
      </c>
      <c r="P13" s="4">
        <v>43389</v>
      </c>
      <c r="Q13" s="7">
        <v>4.5762499999999999</v>
      </c>
      <c r="R13" s="7">
        <v>0.43020000000000003</v>
      </c>
      <c r="S13" s="7">
        <v>4.1460499999999998</v>
      </c>
      <c r="T13" s="5">
        <v>245</v>
      </c>
      <c r="U13" s="4">
        <v>43390</v>
      </c>
      <c r="V13" s="5">
        <v>123456789</v>
      </c>
      <c r="W13" s="6" t="s">
        <v>38</v>
      </c>
      <c r="X13" s="5" t="s">
        <v>41</v>
      </c>
      <c r="Y13" s="6" t="s">
        <v>40</v>
      </c>
      <c r="Z13" s="5" t="s">
        <v>58</v>
      </c>
      <c r="AA13" s="6" t="s">
        <v>57</v>
      </c>
      <c r="AB13" s="7">
        <f>Q13/100</f>
        <v>4.5762499999999998E-2</v>
      </c>
      <c r="AD13" s="8"/>
      <c r="AF13" s="8"/>
      <c r="AG13" s="8"/>
    </row>
    <row r="14" spans="1:33" x14ac:dyDescent="0.2">
      <c r="A14" s="12">
        <v>6761</v>
      </c>
      <c r="B14" s="13" t="s">
        <v>37</v>
      </c>
      <c r="C14" s="13">
        <v>43390</v>
      </c>
      <c r="D14" s="5">
        <v>113</v>
      </c>
      <c r="E14" s="6" t="s">
        <v>56</v>
      </c>
      <c r="F14" s="5" t="s">
        <v>66</v>
      </c>
      <c r="G14" s="6" t="s">
        <v>65</v>
      </c>
      <c r="H14" s="5" t="str">
        <f>"000020"</f>
        <v>000020</v>
      </c>
      <c r="I14" s="4">
        <v>43293</v>
      </c>
      <c r="J14" s="5" t="str">
        <f>"000037"</f>
        <v>000037</v>
      </c>
      <c r="K14" s="4">
        <v>43319</v>
      </c>
      <c r="L14" s="5" t="str">
        <f>"000090"</f>
        <v>000090</v>
      </c>
      <c r="M14" s="4">
        <v>43320</v>
      </c>
      <c r="N14" s="5">
        <v>18</v>
      </c>
      <c r="O14" s="5" t="str">
        <f>"006786"</f>
        <v>006786</v>
      </c>
      <c r="P14" s="4">
        <v>43389</v>
      </c>
      <c r="Q14" s="7">
        <v>9.9574400000000001</v>
      </c>
      <c r="R14" s="7">
        <v>0.93601999999999996</v>
      </c>
      <c r="S14" s="7">
        <v>9.0214200000000009</v>
      </c>
      <c r="T14" s="5">
        <v>245</v>
      </c>
      <c r="U14" s="4">
        <v>43390</v>
      </c>
      <c r="V14" s="5">
        <v>123456789</v>
      </c>
      <c r="W14" s="6" t="s">
        <v>38</v>
      </c>
      <c r="X14" s="5" t="s">
        <v>46</v>
      </c>
      <c r="Y14" s="6" t="s">
        <v>45</v>
      </c>
      <c r="Z14" s="5" t="s">
        <v>58</v>
      </c>
      <c r="AA14" s="6" t="s">
        <v>57</v>
      </c>
      <c r="AB14" s="7">
        <f>Q14/100</f>
        <v>9.9574400000000007E-2</v>
      </c>
      <c r="AD14" s="8"/>
      <c r="AF14" s="8"/>
      <c r="AG14" s="8"/>
    </row>
    <row r="15" spans="1:33" x14ac:dyDescent="0.2">
      <c r="A15" s="12">
        <v>7244</v>
      </c>
      <c r="B15" s="13" t="s">
        <v>44</v>
      </c>
      <c r="C15" s="13">
        <v>43420</v>
      </c>
      <c r="D15" s="5">
        <v>113</v>
      </c>
      <c r="E15" s="6" t="s">
        <v>56</v>
      </c>
      <c r="F15" s="5" t="s">
        <v>64</v>
      </c>
      <c r="G15" s="6" t="s">
        <v>63</v>
      </c>
      <c r="H15" s="5" t="str">
        <f>"000018"</f>
        <v>000018</v>
      </c>
      <c r="I15" s="4">
        <v>43293</v>
      </c>
      <c r="J15" s="5" t="str">
        <f>"000034"</f>
        <v>000034</v>
      </c>
      <c r="K15" s="4">
        <v>43319</v>
      </c>
      <c r="L15" s="5" t="str">
        <f>"000087"</f>
        <v>000087</v>
      </c>
      <c r="M15" s="4">
        <v>43320</v>
      </c>
      <c r="N15" s="5">
        <v>18</v>
      </c>
      <c r="O15" s="5" t="str">
        <f>"007340"</f>
        <v>007340</v>
      </c>
      <c r="P15" s="4">
        <v>43418</v>
      </c>
      <c r="Q15" s="7">
        <v>14.996359999999999</v>
      </c>
      <c r="R15" s="7">
        <v>1.4096500000000001</v>
      </c>
      <c r="S15" s="7">
        <v>13.58671</v>
      </c>
      <c r="T15" s="5">
        <v>265</v>
      </c>
      <c r="U15" s="4">
        <v>43420</v>
      </c>
      <c r="V15" s="5">
        <v>123456789</v>
      </c>
      <c r="W15" s="6" t="s">
        <v>38</v>
      </c>
      <c r="X15" s="5" t="s">
        <v>43</v>
      </c>
      <c r="Y15" s="6" t="s">
        <v>42</v>
      </c>
      <c r="Z15" s="5" t="s">
        <v>58</v>
      </c>
      <c r="AA15" s="6" t="s">
        <v>57</v>
      </c>
      <c r="AB15" s="7">
        <f>Q15/100</f>
        <v>0.1499636</v>
      </c>
      <c r="AD15" s="8"/>
      <c r="AF15" s="8"/>
      <c r="AG15" s="8"/>
    </row>
    <row r="16" spans="1:33" x14ac:dyDescent="0.2">
      <c r="A16" s="12">
        <v>7245</v>
      </c>
      <c r="B16" s="13" t="s">
        <v>44</v>
      </c>
      <c r="C16" s="13">
        <v>43420</v>
      </c>
      <c r="D16" s="5">
        <v>113</v>
      </c>
      <c r="E16" s="6" t="s">
        <v>56</v>
      </c>
      <c r="F16" s="5" t="s">
        <v>62</v>
      </c>
      <c r="G16" s="6" t="s">
        <v>61</v>
      </c>
      <c r="H16" s="5" t="str">
        <f>"000019"</f>
        <v>000019</v>
      </c>
      <c r="I16" s="4">
        <v>43293</v>
      </c>
      <c r="J16" s="5" t="str">
        <f>"000036"</f>
        <v>000036</v>
      </c>
      <c r="K16" s="4">
        <v>43319</v>
      </c>
      <c r="L16" s="5" t="str">
        <f>"000089"</f>
        <v>000089</v>
      </c>
      <c r="M16" s="4">
        <v>43320</v>
      </c>
      <c r="N16" s="5">
        <v>18</v>
      </c>
      <c r="O16" s="5" t="str">
        <f>"007341"</f>
        <v>007341</v>
      </c>
      <c r="P16" s="4">
        <v>43418</v>
      </c>
      <c r="Q16" s="7">
        <v>14.92384</v>
      </c>
      <c r="R16" s="7">
        <v>1.4029</v>
      </c>
      <c r="S16" s="7">
        <v>13.52094</v>
      </c>
      <c r="T16" s="5">
        <v>265</v>
      </c>
      <c r="U16" s="4">
        <v>43420</v>
      </c>
      <c r="V16" s="5">
        <v>123456789</v>
      </c>
      <c r="W16" s="6" t="s">
        <v>38</v>
      </c>
      <c r="X16" s="5" t="s">
        <v>60</v>
      </c>
      <c r="Y16" s="6" t="s">
        <v>59</v>
      </c>
      <c r="Z16" s="5" t="s">
        <v>58</v>
      </c>
      <c r="AA16" s="6" t="s">
        <v>57</v>
      </c>
      <c r="AB16" s="7">
        <f>Q16/100</f>
        <v>0.14923839999999999</v>
      </c>
      <c r="AD16" s="8"/>
      <c r="AF16" s="8"/>
      <c r="AG16" s="8"/>
    </row>
    <row r="17" spans="1:33" x14ac:dyDescent="0.2">
      <c r="A17" s="12">
        <v>8087</v>
      </c>
      <c r="B17" s="13" t="s">
        <v>36</v>
      </c>
      <c r="C17" s="13">
        <v>43461</v>
      </c>
      <c r="D17" s="5">
        <v>113</v>
      </c>
      <c r="E17" s="6" t="s">
        <v>56</v>
      </c>
      <c r="F17" s="5" t="s">
        <v>55</v>
      </c>
      <c r="G17" s="6" t="s">
        <v>54</v>
      </c>
      <c r="H17" s="5" t="str">
        <f>"000078"</f>
        <v>000078</v>
      </c>
      <c r="I17" s="4">
        <v>43370</v>
      </c>
      <c r="J17" s="5" t="str">
        <f>"000152"</f>
        <v>000152</v>
      </c>
      <c r="K17" s="4">
        <v>43371</v>
      </c>
      <c r="L17" s="5" t="str">
        <f>"000161"</f>
        <v>000161</v>
      </c>
      <c r="M17" s="4">
        <v>43372</v>
      </c>
      <c r="N17" s="5">
        <v>17</v>
      </c>
      <c r="O17" s="5" t="str">
        <f>"008230"</f>
        <v>008230</v>
      </c>
      <c r="P17" s="4">
        <v>43456</v>
      </c>
      <c r="Q17" s="7">
        <v>5.2389999999999999</v>
      </c>
      <c r="R17" s="7">
        <v>0.17799999999999999</v>
      </c>
      <c r="S17" s="7">
        <v>5.0609999999999999</v>
      </c>
      <c r="T17" s="5">
        <v>305</v>
      </c>
      <c r="U17" s="4">
        <v>43461</v>
      </c>
      <c r="V17" s="5">
        <v>9845117217</v>
      </c>
      <c r="W17" s="6" t="s">
        <v>53</v>
      </c>
      <c r="X17" s="5" t="s">
        <v>34</v>
      </c>
      <c r="Y17" s="6" t="s">
        <v>35</v>
      </c>
      <c r="Z17" s="5" t="s">
        <v>52</v>
      </c>
      <c r="AA17" s="6" t="s">
        <v>51</v>
      </c>
      <c r="AB17" s="7">
        <f>Q17/100</f>
        <v>5.2389999999999999E-2</v>
      </c>
      <c r="AD17" s="8"/>
      <c r="AF17" s="8"/>
      <c r="AG1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2019-01-17T07:40:28Z</dcterms:modified>
</cp:coreProperties>
</file>