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AB9" i="1"/>
  <c r="H10" i="1"/>
  <c r="J10" i="1"/>
  <c r="L10" i="1"/>
  <c r="O10" i="1"/>
  <c r="AB10" i="1"/>
  <c r="H11" i="1"/>
  <c r="J11" i="1"/>
  <c r="L11" i="1"/>
  <c r="O11" i="1"/>
  <c r="AB11" i="1"/>
  <c r="H12" i="1"/>
  <c r="J12" i="1"/>
  <c r="L12" i="1"/>
  <c r="O12" i="1"/>
  <c r="AB12" i="1"/>
</calcChain>
</file>

<file path=xl/sharedStrings.xml><?xml version="1.0" encoding="utf-8"?>
<sst xmlns="http://schemas.openxmlformats.org/spreadsheetml/2006/main" count="127" uniqueCount="84">
  <si>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</si>
  <si>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</si>
  <si>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</si>
  <si>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</si>
  <si>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</si>
  <si>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</si>
  <si>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</si>
  <si>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</si>
  <si>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</si>
  <si>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</si>
  <si>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</si>
  <si>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</si>
  <si>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</si>
  <si>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</si>
  <si>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</si>
  <si>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</si>
  <si>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</si>
  <si>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</si>
  <si>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</si>
  <si>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</si>
  <si>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</si>
  <si>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</si>
  <si>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</si>
  <si>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</si>
  <si>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</si>
  <si>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</si>
  <si>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</si>
  <si>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</si>
  <si>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</si>
  <si>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</si>
  <si>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</si>
  <si>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</si>
  <si>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October</t>
  </si>
  <si>
    <t>State Finance Commission Untied Grant Works</t>
  </si>
  <si>
    <t>P3111</t>
  </si>
  <si>
    <t>April</t>
  </si>
  <si>
    <t>M/s KRIDL</t>
  </si>
  <si>
    <t>KRIDL</t>
  </si>
  <si>
    <t>June</t>
  </si>
  <si>
    <t>November</t>
  </si>
  <si>
    <t>Nagarothana Works</t>
  </si>
  <si>
    <t>P3106</t>
  </si>
  <si>
    <t>Works sanctioned by Hon Mayor</t>
  </si>
  <si>
    <t>P0190</t>
  </si>
  <si>
    <t>Landscape Development Of Parks/Medians/Boulevants and Circles(Janoodya Works)</t>
  </si>
  <si>
    <t>P0311</t>
  </si>
  <si>
    <t>Development works for Bangalore City</t>
  </si>
  <si>
    <t>P2434</t>
  </si>
  <si>
    <t xml:space="preserve"> Assistant Executive Engineer Electrical East Zone</t>
  </si>
  <si>
    <t>ddo089</t>
  </si>
  <si>
    <t>Technical Manager KRIDL</t>
  </si>
  <si>
    <t xml:space="preserve"> Assistant Executive Engineer Dommalur East Zone</t>
  </si>
  <si>
    <t>ddo086</t>
  </si>
  <si>
    <t xml:space="preserve">Technical Manager KRIDL </t>
  </si>
  <si>
    <t xml:space="preserve">M/s Amrutha Constructions Pvt Ltd </t>
  </si>
  <si>
    <t xml:space="preserve"> Executive Engineer Project East Zone</t>
  </si>
  <si>
    <t>ddo075</t>
  </si>
  <si>
    <t>Technical Manager-II, KRIDL</t>
  </si>
  <si>
    <t>M/s Kiran Electricals Enterprises</t>
  </si>
  <si>
    <t>PROVIDING ELECTRICAL FITTINGS IN WARD NO 115 VANNARPET</t>
  </si>
  <si>
    <t>115-16-000010</t>
  </si>
  <si>
    <t>Vannar Pete</t>
  </si>
  <si>
    <t>Improvement to road and drains at BDA and North Street Surrounding areas in ward no 115 Vannarpete</t>
  </si>
  <si>
    <t>115-17-000011</t>
  </si>
  <si>
    <t>TECHNICAL MANAGER KRIDL</t>
  </si>
  <si>
    <t>Improvement to road and drains at Sonenahalli Surrounding areas in ward no 115 Vannarpete</t>
  </si>
  <si>
    <t>115-17-000012</t>
  </si>
  <si>
    <t>Providing control wires control switches and 250 watts SV fitting and repairs with UG cable with accessories to ward no 115</t>
  </si>
  <si>
    <t>115-14-000052</t>
  </si>
  <si>
    <t xml:space="preserve">Providing and Laying CC To 1st 2nd 3rd and 4th Cross of Viveknagara In Ward No 115 </t>
  </si>
  <si>
    <t>115-14-000044</t>
  </si>
  <si>
    <t>REPAIRS TO CHAIN LINK FENCING AND OTHER WORKS AT OPPOSITE VIVEKNAGAR BUS STAND PARK IN WARD NO 115 VANNARPET</t>
  </si>
  <si>
    <t>115-17-000004</t>
  </si>
  <si>
    <t>REPAIRS TO CHAIN LINK FENCING AND OTHER WORKS AT 6TH MAIN BDA LAYOUT PARK IN WARD NO 115 VANNARPET</t>
  </si>
  <si>
    <t>115-17-000001</t>
  </si>
  <si>
    <t>PROVIDING OPEN GYM EQUIPMENTS AND OTHER WORKS AT VIVEKNAGAR PARK NEAR BUS STAND VANNARPET IN WARD NO 115</t>
  </si>
  <si>
    <t>115-17-000002</t>
  </si>
  <si>
    <t>PROVIDING OPEN GYM EQUIPMENTS AND OTHER WORKS AT BDA QUARTERS PARK VANNARPET IN WARD NO 115</t>
  </si>
  <si>
    <t>115-17-000003</t>
  </si>
  <si>
    <t>k s vishwanatha</t>
  </si>
  <si>
    <t>DESILTING OF DRAINS AND REMOVAL OF DEBRIS IN WARD NO.115-VANNARPETE</t>
  </si>
  <si>
    <t>115-15-000005</t>
  </si>
  <si>
    <t>ASPHALTING TO BAD ROADS IN WARD NO 115</t>
  </si>
  <si>
    <t>115-16-000014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</si>
</sst>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workbookViewId="0">
      <selection activeCell="A2" sqref="A2:XFD1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260</v>
      </c>
      <c r="B2" s="13" t="s">
        <v>35</v>
      </c>
      <c r="C2" s="13">
        <v>43196</v>
      </c>
      <c r="D2" s="5">
        <v>115</v>
      </c>
      <c r="E2" s="6" t="s">
        <v>61</v>
      </c>
      <c r="F2" s="5" t="s">
        <v>83</v>
      </c>
      <c r="G2" s="6" t="s">
        <v>82</v>
      </c>
      <c r="H2" s="5" t="str">
        <f>"59-129"</f>
        <v>59-129</v>
      </c>
      <c r="I2" s="4">
        <v>42908</v>
      </c>
      <c r="J2" s="5" t="str">
        <f>"000033"</f>
        <v>000033</v>
      </c>
      <c r="K2" s="4">
        <v>42916</v>
      </c>
      <c r="L2" s="5" t="str">
        <f>"000072"</f>
        <v>000072</v>
      </c>
      <c r="M2" s="4">
        <v>42916</v>
      </c>
      <c r="N2" s="5">
        <v>16</v>
      </c>
      <c r="O2" s="5" t="str">
        <f>"005608"</f>
        <v>005608</v>
      </c>
      <c r="P2" s="4">
        <v>42985</v>
      </c>
      <c r="Q2" s="7">
        <v>110.13708</v>
      </c>
      <c r="R2" s="7">
        <v>4.5163000000000002</v>
      </c>
      <c r="S2" s="7">
        <v>105.62078</v>
      </c>
      <c r="T2" s="5">
        <v>7</v>
      </c>
      <c r="U2" s="4">
        <v>43196</v>
      </c>
      <c r="V2" s="5">
        <v>8022975812</v>
      </c>
      <c r="W2" s="6" t="s">
        <v>54</v>
      </c>
      <c r="X2" s="5" t="s">
        <v>41</v>
      </c>
      <c r="Y2" s="6" t="s">
        <v>40</v>
      </c>
      <c r="Z2" s="5" t="s">
        <v>52</v>
      </c>
      <c r="AA2" s="6" t="s">
        <v>51</v>
      </c>
      <c r="AB2" s="7">
        <v>1.1013708</v>
      </c>
      <c r="AD2" s="8"/>
      <c r="AF2" s="8"/>
      <c r="AG2" s="8"/>
    </row>
    <row r="3" spans="1:33" x14ac:dyDescent="0.2">
      <c r="A3" s="12">
        <v>2348</v>
      </c>
      <c r="B3" s="13" t="s">
        <v>38</v>
      </c>
      <c r="C3" s="13">
        <v>43269</v>
      </c>
      <c r="D3" s="5">
        <v>115</v>
      </c>
      <c r="E3" s="6" t="s">
        <v>61</v>
      </c>
      <c r="F3" s="5" t="s">
        <v>81</v>
      </c>
      <c r="G3" s="6" t="s">
        <v>80</v>
      </c>
      <c r="H3" s="5" t="str">
        <f>"000069"</f>
        <v>000069</v>
      </c>
      <c r="I3" s="4">
        <v>42469</v>
      </c>
      <c r="J3" s="5" t="str">
        <f>"000-81"</f>
        <v>000-81</v>
      </c>
      <c r="K3" s="4">
        <v>42490</v>
      </c>
      <c r="L3" s="5" t="str">
        <f>"000119"</f>
        <v>000119</v>
      </c>
      <c r="M3" s="4">
        <v>42642</v>
      </c>
      <c r="N3" s="5">
        <v>15</v>
      </c>
      <c r="O3" s="5" t="str">
        <f>"002411"</f>
        <v>002411</v>
      </c>
      <c r="P3" s="4">
        <v>43262</v>
      </c>
      <c r="Q3" s="7">
        <v>19.500900000000001</v>
      </c>
      <c r="R3" s="7">
        <v>1.4339500000000001</v>
      </c>
      <c r="S3" s="7">
        <v>18.066949999999999</v>
      </c>
      <c r="T3" s="5">
        <v>90</v>
      </c>
      <c r="U3" s="4">
        <v>43269</v>
      </c>
      <c r="V3" s="5">
        <v>8022975812</v>
      </c>
      <c r="W3" s="6" t="s">
        <v>79</v>
      </c>
      <c r="X3" s="5" t="s">
        <v>29</v>
      </c>
      <c r="Y3" s="6" t="s">
        <v>30</v>
      </c>
      <c r="Z3" s="5" t="s">
        <v>52</v>
      </c>
      <c r="AA3" s="6" t="s">
        <v>51</v>
      </c>
      <c r="AB3" s="7">
        <v>0.19500900000000002</v>
      </c>
      <c r="AD3" s="8"/>
      <c r="AF3" s="8"/>
      <c r="AG3" s="8"/>
    </row>
    <row r="4" spans="1:33" x14ac:dyDescent="0.2">
      <c r="A4" s="12">
        <v>2349</v>
      </c>
      <c r="B4" s="13" t="s">
        <v>38</v>
      </c>
      <c r="C4" s="13">
        <v>43269</v>
      </c>
      <c r="D4" s="5">
        <v>115</v>
      </c>
      <c r="E4" s="6" t="s">
        <v>61</v>
      </c>
      <c r="F4" s="5" t="s">
        <v>78</v>
      </c>
      <c r="G4" s="6" t="s">
        <v>77</v>
      </c>
      <c r="H4" s="5" t="str">
        <f>"000062"</f>
        <v>000062</v>
      </c>
      <c r="I4" s="4">
        <v>42730</v>
      </c>
      <c r="J4" s="5" t="str">
        <f>"000092"</f>
        <v>000092</v>
      </c>
      <c r="K4" s="4">
        <v>42765</v>
      </c>
      <c r="L4" s="5" t="str">
        <f>"000650"</f>
        <v>000650</v>
      </c>
      <c r="M4" s="4">
        <v>42765</v>
      </c>
      <c r="N4" s="5">
        <v>17</v>
      </c>
      <c r="O4" s="5" t="str">
        <f>"002535"</f>
        <v>002535</v>
      </c>
      <c r="P4" s="4">
        <v>43264</v>
      </c>
      <c r="Q4" s="7">
        <v>19.815249999999999</v>
      </c>
      <c r="R4" s="7">
        <v>2.9748600000000001</v>
      </c>
      <c r="S4" s="7">
        <v>16.840389999999999</v>
      </c>
      <c r="T4" s="5">
        <v>91</v>
      </c>
      <c r="U4" s="4">
        <v>43269</v>
      </c>
      <c r="V4" s="5">
        <v>9844388800</v>
      </c>
      <c r="W4" s="6" t="s">
        <v>57</v>
      </c>
      <c r="X4" s="5" t="s">
        <v>45</v>
      </c>
      <c r="Y4" s="6" t="s">
        <v>44</v>
      </c>
      <c r="Z4" s="5" t="s">
        <v>56</v>
      </c>
      <c r="AA4" s="6" t="s">
        <v>55</v>
      </c>
      <c r="AB4" s="7">
        <v>0.19815249999999998</v>
      </c>
      <c r="AD4" s="8"/>
      <c r="AF4" s="8"/>
      <c r="AG4" s="8"/>
    </row>
    <row r="5" spans="1:33" x14ac:dyDescent="0.2">
      <c r="A5" s="12">
        <v>2350</v>
      </c>
      <c r="B5" s="13" t="s">
        <v>38</v>
      </c>
      <c r="C5" s="13">
        <v>43269</v>
      </c>
      <c r="D5" s="5">
        <v>115</v>
      </c>
      <c r="E5" s="6" t="s">
        <v>61</v>
      </c>
      <c r="F5" s="5" t="s">
        <v>76</v>
      </c>
      <c r="G5" s="6" t="s">
        <v>75</v>
      </c>
      <c r="H5" s="5" t="str">
        <f>"000060"</f>
        <v>000060</v>
      </c>
      <c r="I5" s="4">
        <v>42730</v>
      </c>
      <c r="J5" s="5" t="str">
        <f>"000093"</f>
        <v>000093</v>
      </c>
      <c r="K5" s="4">
        <v>42765</v>
      </c>
      <c r="L5" s="5" t="str">
        <f>"000651"</f>
        <v>000651</v>
      </c>
      <c r="M5" s="4">
        <v>42765</v>
      </c>
      <c r="N5" s="5">
        <v>17</v>
      </c>
      <c r="O5" s="5" t="str">
        <f>"002536"</f>
        <v>002536</v>
      </c>
      <c r="P5" s="4">
        <v>43264</v>
      </c>
      <c r="Q5" s="7">
        <v>19.68995</v>
      </c>
      <c r="R5" s="7">
        <v>2.9578000000000002</v>
      </c>
      <c r="S5" s="7">
        <v>16.732150000000001</v>
      </c>
      <c r="T5" s="5">
        <v>91</v>
      </c>
      <c r="U5" s="4">
        <v>43269</v>
      </c>
      <c r="V5" s="5">
        <v>9844388800</v>
      </c>
      <c r="W5" s="6" t="s">
        <v>57</v>
      </c>
      <c r="X5" s="5" t="s">
        <v>45</v>
      </c>
      <c r="Y5" s="6" t="s">
        <v>44</v>
      </c>
      <c r="Z5" s="5" t="s">
        <v>56</v>
      </c>
      <c r="AA5" s="6" t="s">
        <v>55</v>
      </c>
      <c r="AB5" s="7">
        <v>0.19689950000000001</v>
      </c>
      <c r="AD5" s="8"/>
      <c r="AF5" s="8"/>
      <c r="AG5" s="8"/>
    </row>
    <row r="6" spans="1:33" x14ac:dyDescent="0.2">
      <c r="A6" s="12">
        <v>2351</v>
      </c>
      <c r="B6" s="13" t="s">
        <v>38</v>
      </c>
      <c r="C6" s="13">
        <v>43269</v>
      </c>
      <c r="D6" s="5">
        <v>115</v>
      </c>
      <c r="E6" s="6" t="s">
        <v>61</v>
      </c>
      <c r="F6" s="5" t="s">
        <v>74</v>
      </c>
      <c r="G6" s="6" t="s">
        <v>73</v>
      </c>
      <c r="H6" s="5" t="str">
        <f>"000061"</f>
        <v>000061</v>
      </c>
      <c r="I6" s="4">
        <v>42730</v>
      </c>
      <c r="J6" s="5" t="str">
        <f>"000094"</f>
        <v>000094</v>
      </c>
      <c r="K6" s="4">
        <v>42765</v>
      </c>
      <c r="L6" s="5" t="str">
        <f>"000652"</f>
        <v>000652</v>
      </c>
      <c r="M6" s="4">
        <v>42765</v>
      </c>
      <c r="N6" s="5">
        <v>17</v>
      </c>
      <c r="O6" s="5" t="str">
        <f>"002537"</f>
        <v>002537</v>
      </c>
      <c r="P6" s="4">
        <v>43264</v>
      </c>
      <c r="Q6" s="7">
        <v>4.81074</v>
      </c>
      <c r="R6" s="7">
        <v>0.70423999999999998</v>
      </c>
      <c r="S6" s="7">
        <v>4.1064999999999996</v>
      </c>
      <c r="T6" s="5">
        <v>91</v>
      </c>
      <c r="U6" s="4">
        <v>43269</v>
      </c>
      <c r="V6" s="5">
        <v>9844388800</v>
      </c>
      <c r="W6" s="6" t="s">
        <v>57</v>
      </c>
      <c r="X6" s="5" t="s">
        <v>45</v>
      </c>
      <c r="Y6" s="6" t="s">
        <v>44</v>
      </c>
      <c r="Z6" s="5" t="s">
        <v>56</v>
      </c>
      <c r="AA6" s="6" t="s">
        <v>55</v>
      </c>
      <c r="AB6" s="7">
        <v>4.8107400000000002E-2</v>
      </c>
      <c r="AD6" s="8"/>
      <c r="AF6" s="8"/>
      <c r="AG6" s="8"/>
    </row>
    <row r="7" spans="1:33" x14ac:dyDescent="0.2">
      <c r="A7" s="12">
        <v>2884</v>
      </c>
      <c r="B7" s="13" t="s">
        <v>31</v>
      </c>
      <c r="C7" s="13">
        <v>43283</v>
      </c>
      <c r="D7" s="5">
        <v>115</v>
      </c>
      <c r="E7" s="6" t="s">
        <v>61</v>
      </c>
      <c r="F7" s="5" t="s">
        <v>72</v>
      </c>
      <c r="G7" s="6" t="s">
        <v>71</v>
      </c>
      <c r="H7" s="5" t="str">
        <f>"000-63"</f>
        <v>000-63</v>
      </c>
      <c r="I7" s="4">
        <v>42730</v>
      </c>
      <c r="J7" s="5" t="str">
        <f>"000096"</f>
        <v>000096</v>
      </c>
      <c r="K7" s="4">
        <v>42765</v>
      </c>
      <c r="L7" s="5" t="str">
        <f>"646A17"</f>
        <v>646A17</v>
      </c>
      <c r="M7" s="4">
        <v>42765</v>
      </c>
      <c r="N7" s="5">
        <v>17</v>
      </c>
      <c r="O7" s="5" t="str">
        <f>"003024"</f>
        <v>003024</v>
      </c>
      <c r="P7" s="4">
        <v>43277</v>
      </c>
      <c r="Q7" s="7">
        <v>4.9450000000000003</v>
      </c>
      <c r="R7" s="7">
        <v>0.72753000000000001</v>
      </c>
      <c r="S7" s="7">
        <v>4.2174699999999996</v>
      </c>
      <c r="T7" s="5">
        <v>108</v>
      </c>
      <c r="U7" s="4">
        <v>43283</v>
      </c>
      <c r="V7" s="5">
        <v>8022975815</v>
      </c>
      <c r="W7" s="6" t="s">
        <v>37</v>
      </c>
      <c r="X7" s="5" t="s">
        <v>45</v>
      </c>
      <c r="Y7" s="6" t="s">
        <v>44</v>
      </c>
      <c r="Z7" s="5" t="s">
        <v>56</v>
      </c>
      <c r="AA7" s="6" t="s">
        <v>55</v>
      </c>
      <c r="AB7" s="7">
        <v>4.9450000000000001E-2</v>
      </c>
      <c r="AD7" s="8"/>
      <c r="AF7" s="8"/>
      <c r="AG7" s="8"/>
    </row>
    <row r="8" spans="1:33" x14ac:dyDescent="0.2">
      <c r="A8" s="12">
        <v>4856</v>
      </c>
      <c r="B8" s="13" t="s">
        <v>28</v>
      </c>
      <c r="C8" s="13">
        <v>43326</v>
      </c>
      <c r="D8" s="5">
        <v>115</v>
      </c>
      <c r="E8" s="6" t="s">
        <v>61</v>
      </c>
      <c r="F8" s="5" t="s">
        <v>70</v>
      </c>
      <c r="G8" s="6" t="s">
        <v>69</v>
      </c>
      <c r="H8" s="5" t="str">
        <f>"000154"</f>
        <v>000154</v>
      </c>
      <c r="I8" s="4">
        <v>41702</v>
      </c>
      <c r="J8" s="5" t="str">
        <f>"000074"</f>
        <v>000074</v>
      </c>
      <c r="K8" s="4">
        <v>42489</v>
      </c>
      <c r="L8" s="5" t="str">
        <f>"000090"</f>
        <v>000090</v>
      </c>
      <c r="M8" s="4">
        <v>42551</v>
      </c>
      <c r="N8" s="5">
        <v>14</v>
      </c>
      <c r="O8" s="5" t="str">
        <f>"004934"</f>
        <v>004934</v>
      </c>
      <c r="P8" s="4">
        <v>43318</v>
      </c>
      <c r="Q8" s="7">
        <v>48.17033</v>
      </c>
      <c r="R8" s="7">
        <v>6.3608500000000001</v>
      </c>
      <c r="S8" s="7">
        <v>41.809480000000001</v>
      </c>
      <c r="T8" s="5">
        <v>170</v>
      </c>
      <c r="U8" s="4">
        <v>43326</v>
      </c>
      <c r="V8" s="5">
        <v>8022975812</v>
      </c>
      <c r="W8" s="6" t="s">
        <v>53</v>
      </c>
      <c r="X8" s="5" t="s">
        <v>47</v>
      </c>
      <c r="Y8" s="6" t="s">
        <v>46</v>
      </c>
      <c r="Z8" s="5" t="s">
        <v>52</v>
      </c>
      <c r="AA8" s="6" t="s">
        <v>51</v>
      </c>
      <c r="AB8" s="7">
        <v>0.4817033</v>
      </c>
      <c r="AD8" s="8"/>
      <c r="AF8" s="8"/>
      <c r="AG8" s="8"/>
    </row>
    <row r="9" spans="1:33" x14ac:dyDescent="0.2">
      <c r="A9" s="12">
        <v>7012</v>
      </c>
      <c r="B9" s="13" t="s">
        <v>32</v>
      </c>
      <c r="C9" s="13">
        <v>43403</v>
      </c>
      <c r="D9" s="5">
        <v>115</v>
      </c>
      <c r="E9" s="6" t="s">
        <v>61</v>
      </c>
      <c r="F9" s="5" t="s">
        <v>68</v>
      </c>
      <c r="G9" s="6" t="s">
        <v>67</v>
      </c>
      <c r="H9" s="5" t="str">
        <f>"000077"</f>
        <v>000077</v>
      </c>
      <c r="I9" s="4">
        <v>43004</v>
      </c>
      <c r="J9" s="5" t="str">
        <f>"000046"</f>
        <v>000046</v>
      </c>
      <c r="K9" s="4">
        <v>43005</v>
      </c>
      <c r="L9" s="5" t="str">
        <f>"000035"</f>
        <v>000035</v>
      </c>
      <c r="M9" s="4">
        <v>43005</v>
      </c>
      <c r="N9" s="5">
        <v>14</v>
      </c>
      <c r="O9" s="5" t="str">
        <f>"006975"</f>
        <v>006975</v>
      </c>
      <c r="P9" s="4">
        <v>43399</v>
      </c>
      <c r="Q9" s="7">
        <v>22.21743</v>
      </c>
      <c r="R9" s="7">
        <v>3.4411499999999999</v>
      </c>
      <c r="S9" s="7">
        <v>18.77628</v>
      </c>
      <c r="T9" s="5">
        <v>253</v>
      </c>
      <c r="U9" s="4">
        <v>43403</v>
      </c>
      <c r="V9" s="5">
        <v>8880046443</v>
      </c>
      <c r="W9" s="6" t="s">
        <v>36</v>
      </c>
      <c r="X9" s="5" t="s">
        <v>43</v>
      </c>
      <c r="Y9" s="6" t="s">
        <v>42</v>
      </c>
      <c r="Z9" s="5" t="s">
        <v>49</v>
      </c>
      <c r="AA9" s="6" t="s">
        <v>48</v>
      </c>
      <c r="AB9" s="7">
        <f>Q9/100</f>
        <v>0.22217429999999999</v>
      </c>
      <c r="AD9" s="8"/>
      <c r="AF9" s="8"/>
      <c r="AG9" s="8"/>
    </row>
    <row r="10" spans="1:33" x14ac:dyDescent="0.2">
      <c r="A10" s="12">
        <v>7336</v>
      </c>
      <c r="B10" s="13" t="s">
        <v>39</v>
      </c>
      <c r="C10" s="13">
        <v>43424</v>
      </c>
      <c r="D10" s="5">
        <v>115</v>
      </c>
      <c r="E10" s="6" t="s">
        <v>61</v>
      </c>
      <c r="F10" s="5" t="s">
        <v>66</v>
      </c>
      <c r="G10" s="6" t="s">
        <v>65</v>
      </c>
      <c r="H10" s="5" t="str">
        <f>"000056"</f>
        <v>000056</v>
      </c>
      <c r="I10" s="4">
        <v>43319</v>
      </c>
      <c r="J10" s="5" t="str">
        <f>"000044"</f>
        <v>000044</v>
      </c>
      <c r="K10" s="4">
        <v>43406</v>
      </c>
      <c r="L10" s="5" t="str">
        <f>"000061"</f>
        <v>000061</v>
      </c>
      <c r="M10" s="4">
        <v>43406</v>
      </c>
      <c r="N10" s="5">
        <v>17</v>
      </c>
      <c r="O10" s="5" t="str">
        <f>"007396"</f>
        <v>007396</v>
      </c>
      <c r="P10" s="4">
        <v>43421</v>
      </c>
      <c r="Q10" s="7">
        <v>33.414700000000003</v>
      </c>
      <c r="R10" s="7">
        <v>3.4228999999999998</v>
      </c>
      <c r="S10" s="7">
        <v>29.991800000000001</v>
      </c>
      <c r="T10" s="5">
        <v>270</v>
      </c>
      <c r="U10" s="4">
        <v>43424</v>
      </c>
      <c r="V10" s="5">
        <v>8022975812</v>
      </c>
      <c r="W10" s="6" t="s">
        <v>64</v>
      </c>
      <c r="X10" s="5" t="s">
        <v>34</v>
      </c>
      <c r="Y10" s="6" t="s">
        <v>33</v>
      </c>
      <c r="Z10" s="5" t="s">
        <v>52</v>
      </c>
      <c r="AA10" s="6" t="s">
        <v>51</v>
      </c>
      <c r="AB10" s="7">
        <f>Q10/100</f>
        <v>0.33414700000000003</v>
      </c>
      <c r="AD10" s="8"/>
      <c r="AF10" s="8"/>
      <c r="AG10" s="8"/>
    </row>
    <row r="11" spans="1:33" x14ac:dyDescent="0.2">
      <c r="A11" s="12">
        <v>7337</v>
      </c>
      <c r="B11" s="13" t="s">
        <v>39</v>
      </c>
      <c r="C11" s="13">
        <v>43424</v>
      </c>
      <c r="D11" s="5">
        <v>115</v>
      </c>
      <c r="E11" s="6" t="s">
        <v>61</v>
      </c>
      <c r="F11" s="5" t="s">
        <v>63</v>
      </c>
      <c r="G11" s="6" t="s">
        <v>62</v>
      </c>
      <c r="H11" s="5" t="str">
        <f>"000055"</f>
        <v>000055</v>
      </c>
      <c r="I11" s="4">
        <v>43319</v>
      </c>
      <c r="J11" s="5" t="str">
        <f>"000045"</f>
        <v>000045</v>
      </c>
      <c r="K11" s="4">
        <v>43406</v>
      </c>
      <c r="L11" s="5" t="str">
        <f>"000062"</f>
        <v>000062</v>
      </c>
      <c r="M11" s="4">
        <v>43406</v>
      </c>
      <c r="N11" s="5">
        <v>17</v>
      </c>
      <c r="O11" s="5" t="str">
        <f>"007397"</f>
        <v>007397</v>
      </c>
      <c r="P11" s="4">
        <v>43421</v>
      </c>
      <c r="Q11" s="7">
        <v>19.047899999999998</v>
      </c>
      <c r="R11" s="7">
        <v>2.1190000000000002</v>
      </c>
      <c r="S11" s="7">
        <v>16.928899999999999</v>
      </c>
      <c r="T11" s="5">
        <v>270</v>
      </c>
      <c r="U11" s="4">
        <v>43424</v>
      </c>
      <c r="V11" s="5">
        <v>8022975812</v>
      </c>
      <c r="W11" s="6" t="s">
        <v>50</v>
      </c>
      <c r="X11" s="5" t="s">
        <v>34</v>
      </c>
      <c r="Y11" s="6" t="s">
        <v>33</v>
      </c>
      <c r="Z11" s="5" t="s">
        <v>52</v>
      </c>
      <c r="AA11" s="6" t="s">
        <v>51</v>
      </c>
      <c r="AB11" s="7">
        <f>Q11/100</f>
        <v>0.19047899999999998</v>
      </c>
      <c r="AD11" s="8"/>
      <c r="AF11" s="8"/>
      <c r="AG11" s="8"/>
    </row>
    <row r="12" spans="1:33" x14ac:dyDescent="0.2">
      <c r="A12" s="12">
        <v>7437</v>
      </c>
      <c r="B12" s="13" t="s">
        <v>39</v>
      </c>
      <c r="C12" s="13">
        <v>43432</v>
      </c>
      <c r="D12" s="5">
        <v>115</v>
      </c>
      <c r="E12" s="6" t="s">
        <v>61</v>
      </c>
      <c r="F12" s="5" t="s">
        <v>60</v>
      </c>
      <c r="G12" s="6" t="s">
        <v>59</v>
      </c>
      <c r="H12" s="5" t="str">
        <f>"000013"</f>
        <v>000013</v>
      </c>
      <c r="I12" s="4">
        <v>42940</v>
      </c>
      <c r="J12" s="5" t="str">
        <f>"000016"</f>
        <v>000016</v>
      </c>
      <c r="K12" s="4">
        <v>42940</v>
      </c>
      <c r="L12" s="5" t="str">
        <f>"000012"</f>
        <v>000012</v>
      </c>
      <c r="M12" s="4">
        <v>42940</v>
      </c>
      <c r="N12" s="5">
        <v>16</v>
      </c>
      <c r="O12" s="5" t="str">
        <f>"007474"</f>
        <v>007474</v>
      </c>
      <c r="P12" s="4">
        <v>43424</v>
      </c>
      <c r="Q12" s="7">
        <v>2.51329</v>
      </c>
      <c r="R12" s="7">
        <v>0.32716000000000001</v>
      </c>
      <c r="S12" s="7">
        <v>2.1861299999999999</v>
      </c>
      <c r="T12" s="5">
        <v>278</v>
      </c>
      <c r="U12" s="4">
        <v>43432</v>
      </c>
      <c r="V12" s="5">
        <v>9880158718</v>
      </c>
      <c r="W12" s="6" t="s">
        <v>58</v>
      </c>
      <c r="X12" s="5" t="s">
        <v>29</v>
      </c>
      <c r="Y12" s="6" t="s">
        <v>30</v>
      </c>
      <c r="Z12" s="5" t="s">
        <v>49</v>
      </c>
      <c r="AA12" s="6" t="s">
        <v>48</v>
      </c>
      <c r="AB12" s="7">
        <f>Q12/100</f>
        <v>2.51329E-2</v>
      </c>
      <c r="AD12" s="8"/>
      <c r="AF12" s="8"/>
      <c r="AG1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2019-01-17T07:41:18Z</dcterms:modified>
</cp:coreProperties>
</file>