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AB6" i="1"/>
  <c r="H7" i="1"/>
  <c r="J7" i="1"/>
  <c r="L7" i="1"/>
  <c r="O7" i="1"/>
  <c r="AB7" i="1"/>
  <c r="H8" i="1"/>
  <c r="J8" i="1"/>
  <c r="L8" i="1"/>
  <c r="O8" i="1"/>
  <c r="AB8" i="1"/>
  <c r="H9" i="1"/>
  <c r="J9" i="1"/>
  <c r="L9" i="1"/>
  <c r="O9" i="1"/>
  <c r="AB9" i="1"/>
  <c r="H10" i="1"/>
  <c r="J10" i="1"/>
  <c r="L10" i="1"/>
  <c r="O10" i="1"/>
  <c r="AB10" i="1"/>
  <c r="H11" i="1"/>
  <c r="J11" i="1"/>
  <c r="L11" i="1"/>
  <c r="O11" i="1"/>
  <c r="AB11" i="1"/>
  <c r="H12" i="1"/>
  <c r="J12" i="1"/>
  <c r="L12" i="1"/>
  <c r="O12" i="1"/>
  <c r="AB12" i="1"/>
</calcChain>
</file>

<file path=xl/sharedStrings.xml><?xml version="1.0" encoding="utf-8"?>
<sst xmlns="http://schemas.openxmlformats.org/spreadsheetml/2006/main" count="127" uniqueCount="80">
  <si>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</si>
  <si>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</si>
  <si>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</si>
  <si>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</si>
  <si>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</si>
  <si>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</si>
  <si>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</si>
  <si>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</si>
  <si>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</si>
  <si>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</si>
  <si>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</si>
  <si>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</si>
  <si>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</si>
  <si>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</si>
  <si>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</si>
  <si>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</si>
  <si>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</si>
  <si>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</si>
  <si>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</si>
  <si>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</si>
  <si>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</si>
  <si>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</si>
  <si>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</si>
  <si>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</si>
  <si>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</si>
  <si>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</si>
  <si>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</si>
  <si>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</si>
  <si>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P1771</t>
  </si>
  <si>
    <t>Zone Works - POW Works</t>
  </si>
  <si>
    <t>July</t>
  </si>
  <si>
    <t>P0300</t>
  </si>
  <si>
    <t>M and R to Street Lights - Replacement of Burnt Bulbs etc. (Package)</t>
  </si>
  <si>
    <t>September</t>
  </si>
  <si>
    <t>October</t>
  </si>
  <si>
    <t>April</t>
  </si>
  <si>
    <t>KRIDL</t>
  </si>
  <si>
    <t>Water Supply New Areas</t>
  </si>
  <si>
    <t>P1802</t>
  </si>
  <si>
    <t>June</t>
  </si>
  <si>
    <t>November</t>
  </si>
  <si>
    <t>Nagarothana Works</t>
  </si>
  <si>
    <t>P3106</t>
  </si>
  <si>
    <t>14th Finance Commission Works - Providing Street Lights and Maintenance</t>
  </si>
  <si>
    <t>P3290</t>
  </si>
  <si>
    <t xml:space="preserve"> Assistant Executive Engineer Electrical East Zone</t>
  </si>
  <si>
    <t>ddo089</t>
  </si>
  <si>
    <t>M/s.KRIDL</t>
  </si>
  <si>
    <t xml:space="preserve"> Assistant Executive Engineer Shanthinagar East Zone</t>
  </si>
  <si>
    <t>ddo085</t>
  </si>
  <si>
    <t xml:space="preserve">Technical Manager KRIDL </t>
  </si>
  <si>
    <t xml:space="preserve">Providing Safety grill and beautification around Indira Canteen in Ward No. 116 Neelasandra  </t>
  </si>
  <si>
    <t>116-18-000020</t>
  </si>
  <si>
    <t>Nilasandra</t>
  </si>
  <si>
    <t>B SATISH</t>
  </si>
  <si>
    <t>BBMP BUILDING MAINTENANCE  IN WARD NO 116 NEELASANDRA</t>
  </si>
  <si>
    <t>116-17-000005</t>
  </si>
  <si>
    <t>Providing street lights and Maintenance at ward no 116</t>
  </si>
  <si>
    <t>116-18-000002</t>
  </si>
  <si>
    <t>DRILLING OF BOREWELL AND PROVIDING WATER SUPPLY CONNECTION OF WATER SCARCITY AREA IN WARD NO 116 NEELASANDRA</t>
  </si>
  <si>
    <t>116-18-000001</t>
  </si>
  <si>
    <t>M RAMESH</t>
  </si>
  <si>
    <t>IMPROVEMNTS AND ASPHALTING TO LR NAGARA MAIN ROAD FROM HOSUR LASKER ROAD TO HOSPITAL IN WARD NO 116</t>
  </si>
  <si>
    <t>116-16-000009</t>
  </si>
  <si>
    <t>D Ramanjinappa</t>
  </si>
  <si>
    <t>PROVIDING AND CONSTRUCTION OF CULVER FROM 2ND CROSS ANEPALYA TO SWD IN WARD NO 116 NEELASANDRA</t>
  </si>
  <si>
    <t>116-16-000003</t>
  </si>
  <si>
    <t>PROVIDING AND FABRICATING OF 1 SECTION BEAM STEEL FOOT BRIDGE INCLUDING HAND RAILS ON BOTH  SIDES  OF FOOT BRIDGE IN WARD NO 116 NEELASANDRA</t>
  </si>
  <si>
    <t>116-16-000004</t>
  </si>
  <si>
    <t>M/s Rainbow Electricals</t>
  </si>
  <si>
    <t>Operation and Maintenance of street lights at Neelasandra and Shanthinagara area ward nos 116 and 117 Package E 30 for one year.</t>
  </si>
  <si>
    <t>116-16-000001</t>
  </si>
  <si>
    <t>M/S. BANASHANKARI ELECTRICALS</t>
  </si>
  <si>
    <t>Annual Street light maintenance at ward no 116 and 117 Package-E23</t>
  </si>
  <si>
    <t>314-12-000023</t>
  </si>
  <si>
    <t>DESILTING OF DRAINS IN WARD NO 116 NEELASANDRA</t>
  </si>
  <si>
    <t>116-14-000010</t>
  </si>
  <si>
    <t xml:space="preserve">G M PARAMASHIVA </t>
  </si>
  <si>
    <t>MAINTANANCE OF WARD BY ENGAGING TRACTOR AND LABOUR FOR REMOVING DEBRIS BANNERS BUNTING IN WARD NO 116</t>
  </si>
  <si>
    <t>116-16-000007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</si>
</sst>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workbookViewId="0">
      <selection activeCell="A2" sqref="A2:XFD12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8.42578125" style="9" bestFit="1" customWidth="1"/>
    <col min="5" max="5" width="16.28515625" style="10" bestFit="1" customWidth="1"/>
    <col min="6" max="6" width="13.28515625" style="10" bestFit="1" customWidth="1"/>
    <col min="7" max="7" width="29.7109375" style="10" customWidth="1"/>
    <col min="8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794</v>
      </c>
      <c r="B2" s="13" t="s">
        <v>35</v>
      </c>
      <c r="C2" s="13">
        <v>43217</v>
      </c>
      <c r="D2" s="5">
        <v>116</v>
      </c>
      <c r="E2" s="6" t="s">
        <v>53</v>
      </c>
      <c r="F2" s="5" t="s">
        <v>79</v>
      </c>
      <c r="G2" s="6" t="s">
        <v>78</v>
      </c>
      <c r="H2" s="5" t="str">
        <f>"000021"</f>
        <v>000021</v>
      </c>
      <c r="I2" s="4">
        <v>42516</v>
      </c>
      <c r="J2" s="5" t="str">
        <f>"000075"</f>
        <v>000075</v>
      </c>
      <c r="K2" s="4">
        <v>42732</v>
      </c>
      <c r="L2" s="5" t="str">
        <f>"000161"</f>
        <v>000161</v>
      </c>
      <c r="M2" s="4">
        <v>42732</v>
      </c>
      <c r="N2" s="5">
        <v>16</v>
      </c>
      <c r="O2" s="5" t="str">
        <f>"000740"</f>
        <v>000740</v>
      </c>
      <c r="P2" s="4">
        <v>43216</v>
      </c>
      <c r="Q2" s="7">
        <v>6.9387499999999998</v>
      </c>
      <c r="R2" s="7">
        <v>0.42349999999999999</v>
      </c>
      <c r="S2" s="7">
        <v>6.51525</v>
      </c>
      <c r="T2" s="5">
        <v>31</v>
      </c>
      <c r="U2" s="4">
        <v>43217</v>
      </c>
      <c r="V2" s="5">
        <v>8022975812</v>
      </c>
      <c r="W2" s="6" t="s">
        <v>77</v>
      </c>
      <c r="X2" s="5" t="s">
        <v>28</v>
      </c>
      <c r="Y2" s="6" t="s">
        <v>29</v>
      </c>
      <c r="Z2" s="5" t="s">
        <v>49</v>
      </c>
      <c r="AA2" s="6" t="s">
        <v>48</v>
      </c>
      <c r="AB2" s="7">
        <v>6.9387499999999991E-2</v>
      </c>
      <c r="AD2" s="8"/>
      <c r="AF2" s="8"/>
      <c r="AG2" s="8"/>
    </row>
    <row r="3" spans="1:33" x14ac:dyDescent="0.2">
      <c r="A3" s="12">
        <v>2352</v>
      </c>
      <c r="B3" s="13" t="s">
        <v>39</v>
      </c>
      <c r="C3" s="13">
        <v>43269</v>
      </c>
      <c r="D3" s="5">
        <v>116</v>
      </c>
      <c r="E3" s="6" t="s">
        <v>53</v>
      </c>
      <c r="F3" s="5" t="s">
        <v>76</v>
      </c>
      <c r="G3" s="6" t="s">
        <v>75</v>
      </c>
      <c r="H3" s="5" t="str">
        <f>"000057"</f>
        <v>000057</v>
      </c>
      <c r="I3" s="4">
        <v>42012</v>
      </c>
      <c r="J3" s="5" t="str">
        <f>"000039"</f>
        <v>000039</v>
      </c>
      <c r="K3" s="4">
        <v>42216</v>
      </c>
      <c r="L3" s="5" t="str">
        <f>"000081"</f>
        <v>000081</v>
      </c>
      <c r="M3" s="4">
        <v>42216</v>
      </c>
      <c r="N3" s="5">
        <v>14</v>
      </c>
      <c r="O3" s="5" t="str">
        <f>"002542"</f>
        <v>002542</v>
      </c>
      <c r="P3" s="4">
        <v>43264</v>
      </c>
      <c r="Q3" s="7">
        <v>13.800979999999999</v>
      </c>
      <c r="R3" s="7">
        <v>1.73905</v>
      </c>
      <c r="S3" s="7">
        <v>12.06193</v>
      </c>
      <c r="T3" s="5">
        <v>89</v>
      </c>
      <c r="U3" s="4">
        <v>43269</v>
      </c>
      <c r="V3" s="5">
        <v>8022975812</v>
      </c>
      <c r="W3" s="6" t="s">
        <v>36</v>
      </c>
      <c r="X3" s="5" t="s">
        <v>28</v>
      </c>
      <c r="Y3" s="6" t="s">
        <v>29</v>
      </c>
      <c r="Z3" s="5" t="s">
        <v>49</v>
      </c>
      <c r="AA3" s="6" t="s">
        <v>48</v>
      </c>
      <c r="AB3" s="7">
        <v>0.13800979999999999</v>
      </c>
      <c r="AD3" s="8"/>
      <c r="AF3" s="8"/>
      <c r="AG3" s="8"/>
    </row>
    <row r="4" spans="1:33" x14ac:dyDescent="0.2">
      <c r="A4" s="12">
        <v>3553</v>
      </c>
      <c r="B4" s="13" t="s">
        <v>30</v>
      </c>
      <c r="C4" s="13">
        <v>43299</v>
      </c>
      <c r="D4" s="5">
        <v>116</v>
      </c>
      <c r="E4" s="6" t="s">
        <v>53</v>
      </c>
      <c r="F4" s="5" t="s">
        <v>74</v>
      </c>
      <c r="G4" s="6" t="s">
        <v>73</v>
      </c>
      <c r="H4" s="5" t="str">
        <f>"000046"</f>
        <v>000046</v>
      </c>
      <c r="I4" s="4">
        <v>41228</v>
      </c>
      <c r="J4" s="5" t="str">
        <f>"000070"</f>
        <v>000070</v>
      </c>
      <c r="K4" s="4">
        <v>43084</v>
      </c>
      <c r="L4" s="5" t="str">
        <f>"000059"</f>
        <v>000059</v>
      </c>
      <c r="M4" s="4">
        <v>43084</v>
      </c>
      <c r="N4" s="5">
        <v>12</v>
      </c>
      <c r="O4" s="5" t="str">
        <f>"003618"</f>
        <v>003618</v>
      </c>
      <c r="P4" s="4">
        <v>43292</v>
      </c>
      <c r="Q4" s="7">
        <v>8.0747699999999991</v>
      </c>
      <c r="R4" s="7">
        <v>0.97740000000000005</v>
      </c>
      <c r="S4" s="7">
        <v>7.0973699999999997</v>
      </c>
      <c r="T4" s="5">
        <v>127</v>
      </c>
      <c r="U4" s="4">
        <v>43299</v>
      </c>
      <c r="V4" s="5">
        <v>9845073860</v>
      </c>
      <c r="W4" s="6" t="s">
        <v>72</v>
      </c>
      <c r="X4" s="5" t="s">
        <v>31</v>
      </c>
      <c r="Y4" s="6" t="s">
        <v>32</v>
      </c>
      <c r="Z4" s="5" t="s">
        <v>46</v>
      </c>
      <c r="AA4" s="6" t="s">
        <v>45</v>
      </c>
      <c r="AB4" s="7">
        <v>8.0747699999999992E-2</v>
      </c>
      <c r="AD4" s="8"/>
      <c r="AF4" s="8"/>
      <c r="AG4" s="8"/>
    </row>
    <row r="5" spans="1:33" x14ac:dyDescent="0.2">
      <c r="A5" s="12">
        <v>3764</v>
      </c>
      <c r="B5" s="13" t="s">
        <v>30</v>
      </c>
      <c r="C5" s="13">
        <v>43301</v>
      </c>
      <c r="D5" s="5">
        <v>116</v>
      </c>
      <c r="E5" s="6" t="s">
        <v>53</v>
      </c>
      <c r="F5" s="5" t="s">
        <v>71</v>
      </c>
      <c r="G5" s="6" t="s">
        <v>70</v>
      </c>
      <c r="H5" s="5" t="str">
        <f>"000131"</f>
        <v>000131</v>
      </c>
      <c r="I5" s="4">
        <v>43154</v>
      </c>
      <c r="J5" s="5" t="str">
        <f>"000182"</f>
        <v>000182</v>
      </c>
      <c r="K5" s="4">
        <v>43154</v>
      </c>
      <c r="L5" s="5" t="str">
        <f>"000173"</f>
        <v>000173</v>
      </c>
      <c r="M5" s="4">
        <v>43154</v>
      </c>
      <c r="N5" s="5">
        <v>16</v>
      </c>
      <c r="O5" s="5" t="str">
        <f>"003958"</f>
        <v>003958</v>
      </c>
      <c r="P5" s="4">
        <v>43299</v>
      </c>
      <c r="Q5" s="7">
        <v>7.0132099999999999</v>
      </c>
      <c r="R5" s="7">
        <v>0.67934000000000005</v>
      </c>
      <c r="S5" s="7">
        <v>6.3338700000000001</v>
      </c>
      <c r="T5" s="5">
        <v>134</v>
      </c>
      <c r="U5" s="4">
        <v>43301</v>
      </c>
      <c r="V5" s="5">
        <v>9845036857</v>
      </c>
      <c r="W5" s="6" t="s">
        <v>69</v>
      </c>
      <c r="X5" s="5" t="s">
        <v>31</v>
      </c>
      <c r="Y5" s="6" t="s">
        <v>32</v>
      </c>
      <c r="Z5" s="5" t="s">
        <v>46</v>
      </c>
      <c r="AA5" s="6" t="s">
        <v>45</v>
      </c>
      <c r="AB5" s="7">
        <v>7.0132100000000003E-2</v>
      </c>
      <c r="AD5" s="8"/>
      <c r="AF5" s="8"/>
      <c r="AG5" s="8"/>
    </row>
    <row r="6" spans="1:33" x14ac:dyDescent="0.2">
      <c r="A6" s="12">
        <v>5695</v>
      </c>
      <c r="B6" s="13" t="s">
        <v>33</v>
      </c>
      <c r="C6" s="13">
        <v>43370</v>
      </c>
      <c r="D6" s="5">
        <v>116</v>
      </c>
      <c r="E6" s="6" t="s">
        <v>53</v>
      </c>
      <c r="F6" s="5" t="s">
        <v>68</v>
      </c>
      <c r="G6" s="6" t="s">
        <v>67</v>
      </c>
      <c r="H6" s="5" t="str">
        <f>"000055"</f>
        <v>000055</v>
      </c>
      <c r="I6" s="4">
        <v>42433</v>
      </c>
      <c r="J6" s="5" t="str">
        <f>"000070"</f>
        <v>000070</v>
      </c>
      <c r="K6" s="4">
        <v>42460</v>
      </c>
      <c r="L6" s="5" t="str">
        <f>"000181"</f>
        <v>000181</v>
      </c>
      <c r="M6" s="4">
        <v>42460</v>
      </c>
      <c r="N6" s="5">
        <v>16</v>
      </c>
      <c r="O6" s="5" t="str">
        <f>"005786"</f>
        <v>005786</v>
      </c>
      <c r="P6" s="4">
        <v>43360</v>
      </c>
      <c r="Q6" s="7">
        <v>8.8965999999999994</v>
      </c>
      <c r="R6" s="7">
        <v>0.58730000000000004</v>
      </c>
      <c r="S6" s="7">
        <v>8.3093000000000004</v>
      </c>
      <c r="T6" s="5">
        <v>216</v>
      </c>
      <c r="U6" s="4">
        <v>43370</v>
      </c>
      <c r="V6" s="5">
        <v>8022975812</v>
      </c>
      <c r="W6" s="6" t="s">
        <v>64</v>
      </c>
      <c r="X6" s="5" t="s">
        <v>28</v>
      </c>
      <c r="Y6" s="6" t="s">
        <v>29</v>
      </c>
      <c r="Z6" s="5" t="s">
        <v>49</v>
      </c>
      <c r="AA6" s="6" t="s">
        <v>48</v>
      </c>
      <c r="AB6" s="7">
        <f>Q6/100</f>
        <v>8.896599999999999E-2</v>
      </c>
      <c r="AD6" s="8"/>
      <c r="AF6" s="8"/>
      <c r="AG6" s="8"/>
    </row>
    <row r="7" spans="1:33" x14ac:dyDescent="0.2">
      <c r="A7" s="12">
        <v>5696</v>
      </c>
      <c r="B7" s="13" t="s">
        <v>33</v>
      </c>
      <c r="C7" s="13">
        <v>43370</v>
      </c>
      <c r="D7" s="5">
        <v>116</v>
      </c>
      <c r="E7" s="6" t="s">
        <v>53</v>
      </c>
      <c r="F7" s="5" t="s">
        <v>66</v>
      </c>
      <c r="G7" s="6" t="s">
        <v>65</v>
      </c>
      <c r="H7" s="5" t="str">
        <f>"000054"</f>
        <v>000054</v>
      </c>
      <c r="I7" s="4">
        <v>42433</v>
      </c>
      <c r="J7" s="5" t="str">
        <f>"000-71"</f>
        <v>000-71</v>
      </c>
      <c r="K7" s="4">
        <v>42460</v>
      </c>
      <c r="L7" s="5" t="str">
        <f>"000182"</f>
        <v>000182</v>
      </c>
      <c r="M7" s="4">
        <v>42460</v>
      </c>
      <c r="N7" s="5">
        <v>16</v>
      </c>
      <c r="O7" s="5" t="str">
        <f>"005787"</f>
        <v>005787</v>
      </c>
      <c r="P7" s="4">
        <v>43360</v>
      </c>
      <c r="Q7" s="7">
        <v>0.98124999999999996</v>
      </c>
      <c r="R7" s="7">
        <v>6.4899999999999999E-2</v>
      </c>
      <c r="S7" s="7">
        <v>0.91635</v>
      </c>
      <c r="T7" s="5">
        <v>216</v>
      </c>
      <c r="U7" s="4">
        <v>43370</v>
      </c>
      <c r="V7" s="5">
        <v>8022975812</v>
      </c>
      <c r="W7" s="6" t="s">
        <v>64</v>
      </c>
      <c r="X7" s="5" t="s">
        <v>28</v>
      </c>
      <c r="Y7" s="6" t="s">
        <v>29</v>
      </c>
      <c r="Z7" s="5" t="s">
        <v>49</v>
      </c>
      <c r="AA7" s="6" t="s">
        <v>48</v>
      </c>
      <c r="AB7" s="7">
        <f>Q7/100</f>
        <v>9.8125E-3</v>
      </c>
      <c r="AD7" s="8"/>
      <c r="AF7" s="8"/>
      <c r="AG7" s="8"/>
    </row>
    <row r="8" spans="1:33" x14ac:dyDescent="0.2">
      <c r="A8" s="12">
        <v>6164</v>
      </c>
      <c r="B8" s="13" t="s">
        <v>34</v>
      </c>
      <c r="C8" s="13">
        <v>43385</v>
      </c>
      <c r="D8" s="5">
        <v>116</v>
      </c>
      <c r="E8" s="6" t="s">
        <v>53</v>
      </c>
      <c r="F8" s="5" t="s">
        <v>63</v>
      </c>
      <c r="G8" s="6" t="s">
        <v>62</v>
      </c>
      <c r="H8" s="5" t="str">
        <f>"--1046"</f>
        <v>--1046</v>
      </c>
      <c r="I8" s="4">
        <v>42704</v>
      </c>
      <c r="J8" s="5" t="str">
        <f>"000099"</f>
        <v>000099</v>
      </c>
      <c r="K8" s="4">
        <v>42811</v>
      </c>
      <c r="L8" s="5" t="str">
        <f>"000206"</f>
        <v>000206</v>
      </c>
      <c r="M8" s="4">
        <v>42811</v>
      </c>
      <c r="N8" s="5">
        <v>16</v>
      </c>
      <c r="O8" s="5" t="str">
        <f>"008695"</f>
        <v>008695</v>
      </c>
      <c r="P8" s="4">
        <v>42824</v>
      </c>
      <c r="Q8" s="7">
        <v>79.735600000000005</v>
      </c>
      <c r="R8" s="7">
        <v>2.4986000000000002</v>
      </c>
      <c r="S8" s="7">
        <v>77.236999999999995</v>
      </c>
      <c r="T8" s="5">
        <v>234</v>
      </c>
      <c r="U8" s="4">
        <v>43385</v>
      </c>
      <c r="V8" s="5">
        <v>8022975812</v>
      </c>
      <c r="W8" s="6" t="s">
        <v>61</v>
      </c>
      <c r="X8" s="5" t="s">
        <v>42</v>
      </c>
      <c r="Y8" s="6" t="s">
        <v>41</v>
      </c>
      <c r="Z8" s="5" t="s">
        <v>49</v>
      </c>
      <c r="AA8" s="6" t="s">
        <v>48</v>
      </c>
      <c r="AB8" s="7">
        <f>Q8/100</f>
        <v>0.79735600000000006</v>
      </c>
      <c r="AD8" s="8"/>
      <c r="AF8" s="8"/>
      <c r="AG8" s="8"/>
    </row>
    <row r="9" spans="1:33" x14ac:dyDescent="0.2">
      <c r="A9" s="12">
        <v>6574</v>
      </c>
      <c r="B9" s="13" t="s">
        <v>34</v>
      </c>
      <c r="C9" s="13">
        <v>43389</v>
      </c>
      <c r="D9" s="5">
        <v>116</v>
      </c>
      <c r="E9" s="6" t="s">
        <v>53</v>
      </c>
      <c r="F9" s="5" t="s">
        <v>60</v>
      </c>
      <c r="G9" s="6" t="s">
        <v>59</v>
      </c>
      <c r="H9" s="5" t="str">
        <f>"000108"</f>
        <v>000108</v>
      </c>
      <c r="I9" s="4">
        <v>43131</v>
      </c>
      <c r="J9" s="5" t="str">
        <f>"000028"</f>
        <v>000028</v>
      </c>
      <c r="K9" s="4">
        <v>43131</v>
      </c>
      <c r="L9" s="5" t="str">
        <f>"000097"</f>
        <v>000097</v>
      </c>
      <c r="M9" s="4">
        <v>43131</v>
      </c>
      <c r="N9" s="5">
        <v>18</v>
      </c>
      <c r="O9" s="5" t="str">
        <f>"006453"</f>
        <v>006453</v>
      </c>
      <c r="P9" s="4">
        <v>43382</v>
      </c>
      <c r="Q9" s="7">
        <v>14.452199999999999</v>
      </c>
      <c r="R9" s="7">
        <v>1.2758499999999999</v>
      </c>
      <c r="S9" s="7">
        <v>13.176349999999999</v>
      </c>
      <c r="T9" s="5">
        <v>241</v>
      </c>
      <c r="U9" s="4">
        <v>43389</v>
      </c>
      <c r="V9" s="5">
        <v>8022975812</v>
      </c>
      <c r="W9" s="6" t="s">
        <v>50</v>
      </c>
      <c r="X9" s="5" t="s">
        <v>38</v>
      </c>
      <c r="Y9" s="6" t="s">
        <v>37</v>
      </c>
      <c r="Z9" s="5" t="s">
        <v>49</v>
      </c>
      <c r="AA9" s="6" t="s">
        <v>48</v>
      </c>
      <c r="AB9" s="7">
        <f>Q9/100</f>
        <v>0.14452199999999998</v>
      </c>
      <c r="AD9" s="8"/>
      <c r="AF9" s="8"/>
      <c r="AG9" s="8"/>
    </row>
    <row r="10" spans="1:33" x14ac:dyDescent="0.2">
      <c r="A10" s="12">
        <v>6762</v>
      </c>
      <c r="B10" s="13" t="s">
        <v>34</v>
      </c>
      <c r="C10" s="13">
        <v>43390</v>
      </c>
      <c r="D10" s="5">
        <v>116</v>
      </c>
      <c r="E10" s="6" t="s">
        <v>53</v>
      </c>
      <c r="F10" s="5" t="s">
        <v>58</v>
      </c>
      <c r="G10" s="6" t="s">
        <v>57</v>
      </c>
      <c r="H10" s="5" t="str">
        <f>"000057"</f>
        <v>000057</v>
      </c>
      <c r="I10" s="4">
        <v>43320</v>
      </c>
      <c r="J10" s="5" t="str">
        <f>"000132"</f>
        <v>000132</v>
      </c>
      <c r="K10" s="4">
        <v>43354</v>
      </c>
      <c r="L10" s="5" t="str">
        <f>"000131"</f>
        <v>000131</v>
      </c>
      <c r="M10" s="4">
        <v>43354</v>
      </c>
      <c r="N10" s="5">
        <v>18</v>
      </c>
      <c r="O10" s="5" t="str">
        <f>"006819"</f>
        <v>006819</v>
      </c>
      <c r="P10" s="4">
        <v>43389</v>
      </c>
      <c r="Q10" s="7">
        <v>9.9409700000000001</v>
      </c>
      <c r="R10" s="7">
        <v>1.0562</v>
      </c>
      <c r="S10" s="7">
        <v>8.8847699999999996</v>
      </c>
      <c r="T10" s="5">
        <v>245</v>
      </c>
      <c r="U10" s="4">
        <v>43390</v>
      </c>
      <c r="V10" s="5">
        <v>9945525730</v>
      </c>
      <c r="W10" s="6" t="s">
        <v>47</v>
      </c>
      <c r="X10" s="5" t="s">
        <v>44</v>
      </c>
      <c r="Y10" s="6" t="s">
        <v>43</v>
      </c>
      <c r="Z10" s="5" t="s">
        <v>46</v>
      </c>
      <c r="AA10" s="6" t="s">
        <v>45</v>
      </c>
      <c r="AB10" s="7">
        <f>Q10/100</f>
        <v>9.9409700000000004E-2</v>
      </c>
      <c r="AD10" s="8"/>
      <c r="AF10" s="8"/>
      <c r="AG10" s="8"/>
    </row>
    <row r="11" spans="1:33" x14ac:dyDescent="0.2">
      <c r="A11" s="12">
        <v>7155</v>
      </c>
      <c r="B11" s="13" t="s">
        <v>40</v>
      </c>
      <c r="C11" s="13">
        <v>43418</v>
      </c>
      <c r="D11" s="5">
        <v>116</v>
      </c>
      <c r="E11" s="6" t="s">
        <v>53</v>
      </c>
      <c r="F11" s="5" t="s">
        <v>56</v>
      </c>
      <c r="G11" s="6" t="s">
        <v>55</v>
      </c>
      <c r="H11" s="5" t="str">
        <f>"000113"</f>
        <v>000113</v>
      </c>
      <c r="I11" s="4">
        <v>43133</v>
      </c>
      <c r="J11" s="5" t="str">
        <f>"000030"</f>
        <v>000030</v>
      </c>
      <c r="K11" s="4">
        <v>43133</v>
      </c>
      <c r="L11" s="5" t="str">
        <f>"000079"</f>
        <v>000079</v>
      </c>
      <c r="M11" s="4">
        <v>42916</v>
      </c>
      <c r="N11" s="5">
        <v>17</v>
      </c>
      <c r="O11" s="5" t="str">
        <f>"007137"</f>
        <v>007137</v>
      </c>
      <c r="P11" s="4">
        <v>43403</v>
      </c>
      <c r="Q11" s="7">
        <v>9.9618000000000002</v>
      </c>
      <c r="R11" s="7">
        <v>0.70740000000000003</v>
      </c>
      <c r="S11" s="7">
        <v>9.2544000000000004</v>
      </c>
      <c r="T11" s="5">
        <v>261</v>
      </c>
      <c r="U11" s="4">
        <v>43418</v>
      </c>
      <c r="V11" s="5">
        <v>8022975812</v>
      </c>
      <c r="W11" s="6" t="s">
        <v>54</v>
      </c>
      <c r="X11" s="5" t="s">
        <v>28</v>
      </c>
      <c r="Y11" s="6" t="s">
        <v>29</v>
      </c>
      <c r="Z11" s="5" t="s">
        <v>49</v>
      </c>
      <c r="AA11" s="6" t="s">
        <v>48</v>
      </c>
      <c r="AB11" s="7">
        <f>Q11/100</f>
        <v>9.9617999999999998E-2</v>
      </c>
      <c r="AD11" s="8"/>
      <c r="AF11" s="8"/>
      <c r="AG11" s="8"/>
    </row>
    <row r="12" spans="1:33" x14ac:dyDescent="0.2">
      <c r="A12" s="12">
        <v>7338</v>
      </c>
      <c r="B12" s="13" t="s">
        <v>40</v>
      </c>
      <c r="C12" s="13">
        <v>43424</v>
      </c>
      <c r="D12" s="5">
        <v>116</v>
      </c>
      <c r="E12" s="6" t="s">
        <v>53</v>
      </c>
      <c r="F12" s="5" t="s">
        <v>52</v>
      </c>
      <c r="G12" s="6" t="s">
        <v>51</v>
      </c>
      <c r="H12" s="5" t="str">
        <f>"000034"</f>
        <v>000034</v>
      </c>
      <c r="I12" s="4">
        <v>43273</v>
      </c>
      <c r="J12" s="5" t="str">
        <f>"000009"</f>
        <v>000009</v>
      </c>
      <c r="K12" s="4">
        <v>43333</v>
      </c>
      <c r="L12" s="5" t="str">
        <f>"000040"</f>
        <v>000040</v>
      </c>
      <c r="M12" s="4">
        <v>43333</v>
      </c>
      <c r="N12" s="5">
        <v>18</v>
      </c>
      <c r="O12" s="5" t="str">
        <f>"007389"</f>
        <v>007389</v>
      </c>
      <c r="P12" s="4">
        <v>43421</v>
      </c>
      <c r="Q12" s="7">
        <v>21.959599999999998</v>
      </c>
      <c r="R12" s="7">
        <v>1.9978</v>
      </c>
      <c r="S12" s="7">
        <v>19.9618</v>
      </c>
      <c r="T12" s="5">
        <v>271</v>
      </c>
      <c r="U12" s="4">
        <v>43424</v>
      </c>
      <c r="V12" s="5">
        <v>8022975812</v>
      </c>
      <c r="W12" s="6" t="s">
        <v>36</v>
      </c>
      <c r="X12" s="5" t="s">
        <v>42</v>
      </c>
      <c r="Y12" s="6" t="s">
        <v>41</v>
      </c>
      <c r="Z12" s="5" t="s">
        <v>49</v>
      </c>
      <c r="AA12" s="6" t="s">
        <v>48</v>
      </c>
      <c r="AB12" s="7">
        <f>Q12/100</f>
        <v>0.21959599999999999</v>
      </c>
      <c r="AD12" s="8"/>
      <c r="AF12" s="8"/>
      <c r="AG1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2019-01-17T07:41:43Z</dcterms:modified>
</cp:coreProperties>
</file>