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AB8" i="1"/>
  <c r="H9" i="1"/>
  <c r="J9" i="1"/>
  <c r="L9" i="1"/>
  <c r="O9" i="1"/>
  <c r="AB9" i="1"/>
  <c r="H10" i="1"/>
  <c r="J10" i="1"/>
  <c r="L10" i="1"/>
  <c r="O10" i="1"/>
  <c r="AB10" i="1"/>
  <c r="H11" i="1"/>
  <c r="J11" i="1"/>
  <c r="L11" i="1"/>
  <c r="O11" i="1"/>
  <c r="AB11" i="1"/>
  <c r="H12" i="1"/>
  <c r="J12" i="1"/>
  <c r="L12" i="1"/>
  <c r="O12" i="1"/>
  <c r="AB12" i="1"/>
  <c r="H13" i="1"/>
  <c r="J13" i="1"/>
  <c r="L13" i="1"/>
  <c r="O13" i="1"/>
  <c r="AB13" i="1"/>
  <c r="H14" i="1"/>
  <c r="J14" i="1"/>
  <c r="L14" i="1"/>
  <c r="O14" i="1"/>
  <c r="AB14" i="1"/>
  <c r="H15" i="1"/>
  <c r="J15" i="1"/>
  <c r="L15" i="1"/>
  <c r="O15" i="1"/>
  <c r="AB15" i="1"/>
</calcChain>
</file>

<file path=xl/sharedStrings.xml><?xml version="1.0" encoding="utf-8"?>
<sst xmlns="http://schemas.openxmlformats.org/spreadsheetml/2006/main" count="154" uniqueCount="82">
  <si>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</si>
  <si>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</si>
  <si>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</si>
  <si>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</si>
  <si>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</si>
  <si>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</si>
  <si>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</si>
  <si>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</si>
  <si>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</si>
  <si>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</si>
  <si>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</si>
  <si>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</si>
  <si>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</si>
  <si>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</si>
  <si>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</si>
  <si>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</si>
  <si>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</si>
  <si>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</si>
  <si>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</si>
  <si>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</si>
  <si>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</si>
  <si>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</si>
  <si>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</si>
  <si>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</si>
  <si>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</si>
  <si>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</si>
  <si>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</si>
  <si>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</si>
  <si>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</si>
  <si>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</si>
  <si>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</si>
  <si>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</si>
  <si>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</si>
  <si>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</si>
  <si>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September</t>
  </si>
  <si>
    <t>December</t>
  </si>
  <si>
    <t>October</t>
  </si>
  <si>
    <t>KRIDL</t>
  </si>
  <si>
    <t>Shree Bharathi Electricals</t>
  </si>
  <si>
    <t>Water Supply New Areas</t>
  </si>
  <si>
    <t>P1802</t>
  </si>
  <si>
    <t>November</t>
  </si>
  <si>
    <t>Reserve fund for TandF Committee</t>
  </si>
  <si>
    <t>P2415</t>
  </si>
  <si>
    <t xml:space="preserve"> Assistant Executive Engineer Kempegowda Nagar South Zone</t>
  </si>
  <si>
    <t>ddo564</t>
  </si>
  <si>
    <t xml:space="preserve"> Executive Engineer Electrical South Zone</t>
  </si>
  <si>
    <t>ddo258</t>
  </si>
  <si>
    <t>Technical Manager-3</t>
  </si>
  <si>
    <t>Drilling of Borewell  and supplying of water through pipe line in ward no 142</t>
  </si>
  <si>
    <t>142-18-000001</t>
  </si>
  <si>
    <t>Sunkena Halli</t>
  </si>
  <si>
    <t>C Chandrakumar</t>
  </si>
  <si>
    <t>Providing to gallery steps of Kohinoor Groundon west side in ward No: 142</t>
  </si>
  <si>
    <t>142-17-000010</t>
  </si>
  <si>
    <t>TECHNCAL MANAGER-3</t>
  </si>
  <si>
    <t>Improvements to Footpath and Drains in ward no 142</t>
  </si>
  <si>
    <t>142-17-000002</t>
  </si>
  <si>
    <t xml:space="preserve">Constrcution  of gallery steps east side of Kohinoor ground in ward no 142  </t>
  </si>
  <si>
    <t>142-16-000006</t>
  </si>
  <si>
    <t>M.S.Venkatesh</t>
  </si>
  <si>
    <t>Providing asphalting to bad roads in ward No 142</t>
  </si>
  <si>
    <t>142-16-000007</t>
  </si>
  <si>
    <t>Providing asphalting to bad roads in K G Nagar area in  ward No 142</t>
  </si>
  <si>
    <t>142-16-000008</t>
  </si>
  <si>
    <t>Providing drinking water supply and borewells in ward No 142</t>
  </si>
  <si>
    <t>142-16-000010</t>
  </si>
  <si>
    <t>D K UMESH</t>
  </si>
  <si>
    <t>Eangaging Tractor and labour for removal of silt in ward No 142</t>
  </si>
  <si>
    <t>142-16-000004</t>
  </si>
  <si>
    <t>D K Umesh</t>
  </si>
  <si>
    <t>Emergency work in Ward No: 142 (Construction of toilet block and muster room at Tagore park in ward No.142)</t>
  </si>
  <si>
    <t>142-17-000005</t>
  </si>
  <si>
    <t>BBMP Building maintainance in ward No: 142</t>
  </si>
  <si>
    <t>142-17-000006</t>
  </si>
  <si>
    <t>Gangadhar</t>
  </si>
  <si>
    <t>Improvements to drain in RK Mutt Layout in 1st and 2nd cross in ward no. 142</t>
  </si>
  <si>
    <t>142-13-000005</t>
  </si>
  <si>
    <t>Operation and Maintenance of Street Lighting System in Ward No.142 and 143 Package S-21 of South Zone</t>
  </si>
  <si>
    <t>142-16-000001</t>
  </si>
  <si>
    <t xml:space="preserve">Improvements to drains and footpath in 5th main chamarajpet south side in ward no 142 </t>
  </si>
  <si>
    <t>142-16-000005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</si>
</sst>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workbookViewId="0">
      <selection activeCell="A2" sqref="A2:XFD1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3094</v>
      </c>
      <c r="B2" s="13" t="s">
        <v>31</v>
      </c>
      <c r="C2" s="13">
        <v>43287</v>
      </c>
      <c r="D2" s="5">
        <v>142</v>
      </c>
      <c r="E2" s="6" t="s">
        <v>51</v>
      </c>
      <c r="F2" s="5" t="s">
        <v>81</v>
      </c>
      <c r="G2" s="6" t="s">
        <v>80</v>
      </c>
      <c r="H2" s="5" t="str">
        <f>"000036"</f>
        <v>000036</v>
      </c>
      <c r="I2" s="4">
        <v>42619</v>
      </c>
      <c r="J2" s="5" t="str">
        <f>"000113"</f>
        <v>000113</v>
      </c>
      <c r="K2" s="4">
        <v>42704</v>
      </c>
      <c r="L2" s="5" t="str">
        <f>"000229"</f>
        <v>000229</v>
      </c>
      <c r="M2" s="4">
        <v>42704</v>
      </c>
      <c r="N2" s="5">
        <v>16</v>
      </c>
      <c r="O2" s="5" t="str">
        <f>"003268"</f>
        <v>003268</v>
      </c>
      <c r="P2" s="4">
        <v>43283</v>
      </c>
      <c r="Q2" s="7">
        <v>18.574999999999999</v>
      </c>
      <c r="R2" s="7">
        <v>2.4047999999999998</v>
      </c>
      <c r="S2" s="7">
        <v>16.170200000000001</v>
      </c>
      <c r="T2" s="5">
        <v>113</v>
      </c>
      <c r="U2" s="4">
        <v>43287</v>
      </c>
      <c r="V2" s="5">
        <v>9341224673</v>
      </c>
      <c r="W2" s="6" t="s">
        <v>52</v>
      </c>
      <c r="X2" s="5" t="s">
        <v>29</v>
      </c>
      <c r="Y2" s="6" t="s">
        <v>30</v>
      </c>
      <c r="Z2" s="5" t="s">
        <v>45</v>
      </c>
      <c r="AA2" s="6" t="s">
        <v>44</v>
      </c>
      <c r="AB2" s="7">
        <v>0.18575</v>
      </c>
      <c r="AD2" s="8"/>
      <c r="AF2" s="8"/>
      <c r="AG2" s="8"/>
    </row>
    <row r="3" spans="1:33" x14ac:dyDescent="0.2">
      <c r="A3" s="12">
        <v>3574</v>
      </c>
      <c r="B3" s="13" t="s">
        <v>31</v>
      </c>
      <c r="C3" s="13">
        <v>43299</v>
      </c>
      <c r="D3" s="5">
        <v>142</v>
      </c>
      <c r="E3" s="6" t="s">
        <v>51</v>
      </c>
      <c r="F3" s="5" t="s">
        <v>79</v>
      </c>
      <c r="G3" s="6" t="s">
        <v>78</v>
      </c>
      <c r="H3" s="5" t="str">
        <f>"000027"</f>
        <v>000027</v>
      </c>
      <c r="I3" s="4">
        <v>42934</v>
      </c>
      <c r="J3" s="5" t="str">
        <f>"000131"</f>
        <v>000131</v>
      </c>
      <c r="K3" s="4">
        <v>43181</v>
      </c>
      <c r="L3" s="5" t="str">
        <f>"000132"</f>
        <v>000132</v>
      </c>
      <c r="M3" s="4">
        <v>43181</v>
      </c>
      <c r="N3" s="5">
        <v>16</v>
      </c>
      <c r="O3" s="5" t="str">
        <f>"004033"</f>
        <v>004033</v>
      </c>
      <c r="P3" s="4">
        <v>43300</v>
      </c>
      <c r="Q3" s="7">
        <v>15.66058</v>
      </c>
      <c r="R3" s="7">
        <v>1.24091</v>
      </c>
      <c r="S3" s="7">
        <v>14.41967</v>
      </c>
      <c r="T3" s="5">
        <v>127</v>
      </c>
      <c r="U3" s="4">
        <v>43299</v>
      </c>
      <c r="V3" s="5">
        <v>0</v>
      </c>
      <c r="W3" s="6" t="s">
        <v>38</v>
      </c>
      <c r="X3" s="5" t="s">
        <v>32</v>
      </c>
      <c r="Y3" s="6" t="s">
        <v>33</v>
      </c>
      <c r="Z3" s="5" t="s">
        <v>47</v>
      </c>
      <c r="AA3" s="6" t="s">
        <v>46</v>
      </c>
      <c r="AB3" s="7">
        <v>0.15660579999999999</v>
      </c>
      <c r="AD3" s="8"/>
      <c r="AF3" s="8"/>
      <c r="AG3" s="8"/>
    </row>
    <row r="4" spans="1:33" x14ac:dyDescent="0.2">
      <c r="A4" s="12">
        <v>3775</v>
      </c>
      <c r="B4" s="13" t="s">
        <v>31</v>
      </c>
      <c r="C4" s="13">
        <v>43301</v>
      </c>
      <c r="D4" s="5">
        <v>142</v>
      </c>
      <c r="E4" s="6" t="s">
        <v>51</v>
      </c>
      <c r="F4" s="5" t="s">
        <v>79</v>
      </c>
      <c r="G4" s="6" t="s">
        <v>78</v>
      </c>
      <c r="H4" s="5" t="str">
        <f>"000027"</f>
        <v>000027</v>
      </c>
      <c r="I4" s="4">
        <v>42934</v>
      </c>
      <c r="J4" s="5" t="str">
        <f>"000131"</f>
        <v>000131</v>
      </c>
      <c r="K4" s="4">
        <v>43181</v>
      </c>
      <c r="L4" s="5" t="str">
        <f>"000132"</f>
        <v>000132</v>
      </c>
      <c r="M4" s="4">
        <v>43181</v>
      </c>
      <c r="N4" s="5">
        <v>16</v>
      </c>
      <c r="O4" s="5" t="str">
        <f>"004033"</f>
        <v>004033</v>
      </c>
      <c r="P4" s="4">
        <v>43300</v>
      </c>
      <c r="Q4" s="7">
        <v>5.8727099999999997</v>
      </c>
      <c r="R4" s="7">
        <v>0.50695000000000001</v>
      </c>
      <c r="S4" s="7">
        <v>5.3657599999999999</v>
      </c>
      <c r="T4" s="5">
        <v>134</v>
      </c>
      <c r="U4" s="4">
        <v>43301</v>
      </c>
      <c r="V4" s="5">
        <v>0</v>
      </c>
      <c r="W4" s="6" t="s">
        <v>38</v>
      </c>
      <c r="X4" s="5" t="s">
        <v>32</v>
      </c>
      <c r="Y4" s="6" t="s">
        <v>33</v>
      </c>
      <c r="Z4" s="5" t="s">
        <v>47</v>
      </c>
      <c r="AA4" s="6" t="s">
        <v>46</v>
      </c>
      <c r="AB4" s="7">
        <v>5.8727099999999997E-2</v>
      </c>
      <c r="AD4" s="8"/>
      <c r="AF4" s="8"/>
      <c r="AG4" s="8"/>
    </row>
    <row r="5" spans="1:33" x14ac:dyDescent="0.2">
      <c r="A5" s="12">
        <v>4558</v>
      </c>
      <c r="B5" s="13" t="s">
        <v>28</v>
      </c>
      <c r="C5" s="13">
        <v>43318</v>
      </c>
      <c r="D5" s="5">
        <v>142</v>
      </c>
      <c r="E5" s="6" t="s">
        <v>51</v>
      </c>
      <c r="F5" s="5" t="s">
        <v>77</v>
      </c>
      <c r="G5" s="6" t="s">
        <v>76</v>
      </c>
      <c r="H5" s="5" t="str">
        <f>"000225"</f>
        <v>000225</v>
      </c>
      <c r="I5" s="4">
        <v>41701</v>
      </c>
      <c r="J5" s="5" t="str">
        <f>"000114"</f>
        <v>000114</v>
      </c>
      <c r="K5" s="4">
        <v>42704</v>
      </c>
      <c r="L5" s="5" t="str">
        <f>"000236"</f>
        <v>000236</v>
      </c>
      <c r="M5" s="4">
        <v>42730</v>
      </c>
      <c r="N5" s="5">
        <v>13</v>
      </c>
      <c r="O5" s="5" t="str">
        <f>"004661"</f>
        <v>004661</v>
      </c>
      <c r="P5" s="4">
        <v>43313</v>
      </c>
      <c r="Q5" s="7">
        <v>19.847999999999999</v>
      </c>
      <c r="R5" s="7">
        <v>2.4138999999999999</v>
      </c>
      <c r="S5" s="7">
        <v>17.434100000000001</v>
      </c>
      <c r="T5" s="5">
        <v>159</v>
      </c>
      <c r="U5" s="4">
        <v>43318</v>
      </c>
      <c r="V5" s="5">
        <v>9845926494</v>
      </c>
      <c r="W5" s="6" t="s">
        <v>75</v>
      </c>
      <c r="X5" s="5" t="s">
        <v>29</v>
      </c>
      <c r="Y5" s="6" t="s">
        <v>30</v>
      </c>
      <c r="Z5" s="5" t="s">
        <v>45</v>
      </c>
      <c r="AA5" s="6" t="s">
        <v>44</v>
      </c>
      <c r="AB5" s="7">
        <v>0.19847999999999999</v>
      </c>
      <c r="AD5" s="8"/>
      <c r="AF5" s="8"/>
      <c r="AG5" s="8"/>
    </row>
    <row r="6" spans="1:33" x14ac:dyDescent="0.2">
      <c r="A6" s="12">
        <v>4869</v>
      </c>
      <c r="B6" s="13" t="s">
        <v>28</v>
      </c>
      <c r="C6" s="13">
        <v>43326</v>
      </c>
      <c r="D6" s="5">
        <v>142</v>
      </c>
      <c r="E6" s="6" t="s">
        <v>51</v>
      </c>
      <c r="F6" s="5" t="s">
        <v>74</v>
      </c>
      <c r="G6" s="6" t="s">
        <v>73</v>
      </c>
      <c r="H6" s="5" t="str">
        <f>"000041"</f>
        <v>000041</v>
      </c>
      <c r="I6" s="4">
        <v>42943</v>
      </c>
      <c r="J6" s="5" t="str">
        <f>"000037"</f>
        <v>000037</v>
      </c>
      <c r="K6" s="4">
        <v>43035</v>
      </c>
      <c r="L6" s="5" t="str">
        <f>"000053"</f>
        <v>000053</v>
      </c>
      <c r="M6" s="4">
        <v>43035</v>
      </c>
      <c r="N6" s="5">
        <v>17</v>
      </c>
      <c r="O6" s="5" t="str">
        <f>"005031"</f>
        <v>005031</v>
      </c>
      <c r="P6" s="4">
        <v>43321</v>
      </c>
      <c r="Q6" s="7">
        <v>9.2490000000000006</v>
      </c>
      <c r="R6" s="7">
        <v>0.3831</v>
      </c>
      <c r="S6" s="7">
        <v>8.8658999999999999</v>
      </c>
      <c r="T6" s="5">
        <v>171</v>
      </c>
      <c r="U6" s="4">
        <v>43326</v>
      </c>
      <c r="V6" s="5">
        <v>9901990491</v>
      </c>
      <c r="W6" s="6" t="s">
        <v>70</v>
      </c>
      <c r="X6" s="5" t="s">
        <v>29</v>
      </c>
      <c r="Y6" s="6" t="s">
        <v>30</v>
      </c>
      <c r="Z6" s="5" t="s">
        <v>45</v>
      </c>
      <c r="AA6" s="6" t="s">
        <v>44</v>
      </c>
      <c r="AB6" s="7">
        <v>9.2490000000000003E-2</v>
      </c>
      <c r="AD6" s="8"/>
      <c r="AF6" s="8"/>
      <c r="AG6" s="8"/>
    </row>
    <row r="7" spans="1:33" x14ac:dyDescent="0.2">
      <c r="A7" s="12">
        <v>4870</v>
      </c>
      <c r="B7" s="13" t="s">
        <v>28</v>
      </c>
      <c r="C7" s="13">
        <v>43326</v>
      </c>
      <c r="D7" s="5">
        <v>142</v>
      </c>
      <c r="E7" s="6" t="s">
        <v>51</v>
      </c>
      <c r="F7" s="5" t="s">
        <v>72</v>
      </c>
      <c r="G7" s="6" t="s">
        <v>71</v>
      </c>
      <c r="H7" s="5" t="str">
        <f>"000028"</f>
        <v>000028</v>
      </c>
      <c r="I7" s="4">
        <v>43191</v>
      </c>
      <c r="J7" s="5" t="str">
        <f>"000036"</f>
        <v>000036</v>
      </c>
      <c r="K7" s="4">
        <v>43035</v>
      </c>
      <c r="L7" s="5" t="str">
        <f>"000052"</f>
        <v>000052</v>
      </c>
      <c r="M7" s="4">
        <v>43035</v>
      </c>
      <c r="N7" s="5">
        <v>17</v>
      </c>
      <c r="O7" s="5" t="str">
        <f>"005041"</f>
        <v>005041</v>
      </c>
      <c r="P7" s="4">
        <v>43321</v>
      </c>
      <c r="Q7" s="7">
        <v>19.533000000000001</v>
      </c>
      <c r="R7" s="7">
        <v>0.91310000000000002</v>
      </c>
      <c r="S7" s="7">
        <v>18.619900000000001</v>
      </c>
      <c r="T7" s="5">
        <v>171</v>
      </c>
      <c r="U7" s="4">
        <v>43326</v>
      </c>
      <c r="V7" s="5">
        <v>9901990491</v>
      </c>
      <c r="W7" s="6" t="s">
        <v>70</v>
      </c>
      <c r="X7" s="5" t="s">
        <v>29</v>
      </c>
      <c r="Y7" s="6" t="s">
        <v>30</v>
      </c>
      <c r="Z7" s="5" t="s">
        <v>45</v>
      </c>
      <c r="AA7" s="6" t="s">
        <v>44</v>
      </c>
      <c r="AB7" s="7">
        <v>0.19533</v>
      </c>
      <c r="AD7" s="8"/>
      <c r="AF7" s="8"/>
      <c r="AG7" s="8"/>
    </row>
    <row r="8" spans="1:33" x14ac:dyDescent="0.2">
      <c r="A8" s="12">
        <v>5316</v>
      </c>
      <c r="B8" s="13" t="s">
        <v>34</v>
      </c>
      <c r="C8" s="13">
        <v>43346</v>
      </c>
      <c r="D8" s="5">
        <v>142</v>
      </c>
      <c r="E8" s="6" t="s">
        <v>51</v>
      </c>
      <c r="F8" s="5" t="s">
        <v>69</v>
      </c>
      <c r="G8" s="6" t="s">
        <v>68</v>
      </c>
      <c r="H8" s="5" t="str">
        <f>"000039"</f>
        <v>000039</v>
      </c>
      <c r="I8" s="4">
        <v>42942</v>
      </c>
      <c r="J8" s="5" t="str">
        <f>"000064"</f>
        <v>000064</v>
      </c>
      <c r="K8" s="4">
        <v>42914</v>
      </c>
      <c r="L8" s="5" t="str">
        <f>"000108"</f>
        <v>000108</v>
      </c>
      <c r="M8" s="4">
        <v>42916</v>
      </c>
      <c r="N8" s="5">
        <v>16</v>
      </c>
      <c r="O8" s="5" t="str">
        <f>"005488"</f>
        <v>005488</v>
      </c>
      <c r="P8" s="4">
        <v>43340</v>
      </c>
      <c r="Q8" s="7">
        <v>6.7869999999999999</v>
      </c>
      <c r="R8" s="7">
        <v>0.83940000000000003</v>
      </c>
      <c r="S8" s="7">
        <v>5.9476000000000004</v>
      </c>
      <c r="T8" s="5">
        <v>189</v>
      </c>
      <c r="U8" s="4">
        <v>43346</v>
      </c>
      <c r="V8" s="5">
        <v>9901990491</v>
      </c>
      <c r="W8" s="6" t="s">
        <v>67</v>
      </c>
      <c r="X8" s="5" t="s">
        <v>29</v>
      </c>
      <c r="Y8" s="6" t="s">
        <v>30</v>
      </c>
      <c r="Z8" s="5" t="s">
        <v>45</v>
      </c>
      <c r="AA8" s="6" t="s">
        <v>44</v>
      </c>
      <c r="AB8" s="7">
        <f>Q8/100</f>
        <v>6.787E-2</v>
      </c>
      <c r="AD8" s="8"/>
      <c r="AF8" s="8"/>
      <c r="AG8" s="8"/>
    </row>
    <row r="9" spans="1:33" x14ac:dyDescent="0.2">
      <c r="A9" s="12">
        <v>5490</v>
      </c>
      <c r="B9" s="13" t="s">
        <v>34</v>
      </c>
      <c r="C9" s="13">
        <v>43357</v>
      </c>
      <c r="D9" s="5">
        <v>142</v>
      </c>
      <c r="E9" s="6" t="s">
        <v>51</v>
      </c>
      <c r="F9" s="5" t="s">
        <v>66</v>
      </c>
      <c r="G9" s="6" t="s">
        <v>65</v>
      </c>
      <c r="H9" s="5" t="str">
        <f>"000060"</f>
        <v>000060</v>
      </c>
      <c r="I9" s="4">
        <v>42891</v>
      </c>
      <c r="J9" s="5" t="str">
        <f>"000044"</f>
        <v>000044</v>
      </c>
      <c r="K9" s="4">
        <v>43068</v>
      </c>
      <c r="L9" s="5" t="str">
        <f>"000063"</f>
        <v>000063</v>
      </c>
      <c r="M9" s="4">
        <v>43068</v>
      </c>
      <c r="N9" s="5">
        <v>16</v>
      </c>
      <c r="O9" s="5" t="str">
        <f>"005669"</f>
        <v>005669</v>
      </c>
      <c r="P9" s="4">
        <v>43350</v>
      </c>
      <c r="Q9" s="7">
        <v>24.882000000000001</v>
      </c>
      <c r="R9" s="7">
        <v>3.0560999999999998</v>
      </c>
      <c r="S9" s="7">
        <v>21.825900000000001</v>
      </c>
      <c r="T9" s="5">
        <v>204</v>
      </c>
      <c r="U9" s="4">
        <v>43357</v>
      </c>
      <c r="V9" s="5">
        <v>9902067334</v>
      </c>
      <c r="W9" s="6" t="s">
        <v>48</v>
      </c>
      <c r="X9" s="5" t="s">
        <v>40</v>
      </c>
      <c r="Y9" s="6" t="s">
        <v>39</v>
      </c>
      <c r="Z9" s="5" t="s">
        <v>45</v>
      </c>
      <c r="AA9" s="6" t="s">
        <v>44</v>
      </c>
      <c r="AB9" s="7">
        <f>Q9/100</f>
        <v>0.24882000000000001</v>
      </c>
      <c r="AD9" s="8"/>
      <c r="AF9" s="8"/>
      <c r="AG9" s="8"/>
    </row>
    <row r="10" spans="1:33" x14ac:dyDescent="0.2">
      <c r="A10" s="12">
        <v>5542</v>
      </c>
      <c r="B10" s="13" t="s">
        <v>34</v>
      </c>
      <c r="C10" s="13">
        <v>43362</v>
      </c>
      <c r="D10" s="5">
        <v>142</v>
      </c>
      <c r="E10" s="6" t="s">
        <v>51</v>
      </c>
      <c r="F10" s="5" t="s">
        <v>64</v>
      </c>
      <c r="G10" s="6" t="s">
        <v>63</v>
      </c>
      <c r="H10" s="5" t="str">
        <f>"000028"</f>
        <v>000028</v>
      </c>
      <c r="I10" s="4">
        <v>42586</v>
      </c>
      <c r="J10" s="5" t="str">
        <f>"000115"</f>
        <v>000115</v>
      </c>
      <c r="K10" s="4">
        <v>42709</v>
      </c>
      <c r="L10" s="5" t="str">
        <f>"000259"</f>
        <v>000259</v>
      </c>
      <c r="M10" s="4">
        <v>42734</v>
      </c>
      <c r="N10" s="5">
        <v>16</v>
      </c>
      <c r="O10" s="5" t="str">
        <f>"005718"</f>
        <v>005718</v>
      </c>
      <c r="P10" s="4">
        <v>43353</v>
      </c>
      <c r="Q10" s="7">
        <v>9.8740000000000006</v>
      </c>
      <c r="R10" s="7">
        <v>1.1798</v>
      </c>
      <c r="S10" s="7">
        <v>8.6942000000000004</v>
      </c>
      <c r="T10" s="5">
        <v>207</v>
      </c>
      <c r="U10" s="4">
        <v>43362</v>
      </c>
      <c r="V10" s="5">
        <v>7899234657</v>
      </c>
      <c r="W10" s="6" t="s">
        <v>60</v>
      </c>
      <c r="X10" s="5" t="s">
        <v>29</v>
      </c>
      <c r="Y10" s="6" t="s">
        <v>30</v>
      </c>
      <c r="Z10" s="5" t="s">
        <v>45</v>
      </c>
      <c r="AA10" s="6" t="s">
        <v>44</v>
      </c>
      <c r="AB10" s="7">
        <f>Q10/100</f>
        <v>9.8740000000000008E-2</v>
      </c>
      <c r="AD10" s="8"/>
      <c r="AF10" s="8"/>
      <c r="AG10" s="8"/>
    </row>
    <row r="11" spans="1:33" x14ac:dyDescent="0.2">
      <c r="A11" s="12">
        <v>5543</v>
      </c>
      <c r="B11" s="13" t="s">
        <v>34</v>
      </c>
      <c r="C11" s="13">
        <v>43362</v>
      </c>
      <c r="D11" s="5">
        <v>142</v>
      </c>
      <c r="E11" s="6" t="s">
        <v>51</v>
      </c>
      <c r="F11" s="5" t="s">
        <v>62</v>
      </c>
      <c r="G11" s="6" t="s">
        <v>61</v>
      </c>
      <c r="H11" s="5" t="str">
        <f>"000026"</f>
        <v>000026</v>
      </c>
      <c r="I11" s="4">
        <v>42586</v>
      </c>
      <c r="J11" s="5" t="str">
        <f>"000116"</f>
        <v>000116</v>
      </c>
      <c r="K11" s="4">
        <v>42709</v>
      </c>
      <c r="L11" s="5" t="str">
        <f>"000260"</f>
        <v>000260</v>
      </c>
      <c r="M11" s="4">
        <v>42734</v>
      </c>
      <c r="N11" s="5">
        <v>16</v>
      </c>
      <c r="O11" s="5" t="str">
        <f>"005719"</f>
        <v>005719</v>
      </c>
      <c r="P11" s="4">
        <v>43353</v>
      </c>
      <c r="Q11" s="7">
        <v>14.83</v>
      </c>
      <c r="R11" s="7">
        <v>1.8302</v>
      </c>
      <c r="S11" s="7">
        <v>12.9998</v>
      </c>
      <c r="T11" s="5">
        <v>207</v>
      </c>
      <c r="U11" s="4">
        <v>43362</v>
      </c>
      <c r="V11" s="5">
        <v>7899834657</v>
      </c>
      <c r="W11" s="6" t="s">
        <v>60</v>
      </c>
      <c r="X11" s="5" t="s">
        <v>29</v>
      </c>
      <c r="Y11" s="6" t="s">
        <v>30</v>
      </c>
      <c r="Z11" s="5" t="s">
        <v>45</v>
      </c>
      <c r="AA11" s="6" t="s">
        <v>44</v>
      </c>
      <c r="AB11" s="7">
        <f>Q11/100</f>
        <v>0.14829999999999999</v>
      </c>
      <c r="AD11" s="8"/>
      <c r="AF11" s="8"/>
      <c r="AG11" s="8"/>
    </row>
    <row r="12" spans="1:33" x14ac:dyDescent="0.2">
      <c r="A12" s="12">
        <v>5718</v>
      </c>
      <c r="B12" s="13" t="s">
        <v>34</v>
      </c>
      <c r="C12" s="13">
        <v>43370</v>
      </c>
      <c r="D12" s="5">
        <v>142</v>
      </c>
      <c r="E12" s="6" t="s">
        <v>51</v>
      </c>
      <c r="F12" s="5" t="s">
        <v>59</v>
      </c>
      <c r="G12" s="6" t="s">
        <v>58</v>
      </c>
      <c r="H12" s="5" t="str">
        <f>".00018"</f>
        <v>.00018</v>
      </c>
      <c r="I12" s="4">
        <v>42803</v>
      </c>
      <c r="J12" s="5" t="str">
        <f>"000011"</f>
        <v>000011</v>
      </c>
      <c r="K12" s="4">
        <v>42853</v>
      </c>
      <c r="L12" s="5" t="str">
        <f>"000027"</f>
        <v>000027</v>
      </c>
      <c r="M12" s="4">
        <v>42853</v>
      </c>
      <c r="N12" s="5">
        <v>16</v>
      </c>
      <c r="O12" s="5" t="str">
        <f>"005904"</f>
        <v>005904</v>
      </c>
      <c r="P12" s="4">
        <v>43367</v>
      </c>
      <c r="Q12" s="7">
        <v>18.541</v>
      </c>
      <c r="R12" s="7">
        <v>2.5990000000000002</v>
      </c>
      <c r="S12" s="7">
        <v>15.942</v>
      </c>
      <c r="T12" s="5">
        <v>217</v>
      </c>
      <c r="U12" s="4">
        <v>43370</v>
      </c>
      <c r="V12" s="5">
        <v>9341224673</v>
      </c>
      <c r="W12" s="6" t="s">
        <v>52</v>
      </c>
      <c r="X12" s="5" t="s">
        <v>29</v>
      </c>
      <c r="Y12" s="6" t="s">
        <v>30</v>
      </c>
      <c r="Z12" s="5" t="s">
        <v>45</v>
      </c>
      <c r="AA12" s="6" t="s">
        <v>44</v>
      </c>
      <c r="AB12" s="7">
        <f>Q12/100</f>
        <v>0.18540999999999999</v>
      </c>
      <c r="AD12" s="8"/>
      <c r="AF12" s="8"/>
      <c r="AG12" s="8"/>
    </row>
    <row r="13" spans="1:33" x14ac:dyDescent="0.2">
      <c r="A13" s="12">
        <v>6607</v>
      </c>
      <c r="B13" s="13" t="s">
        <v>36</v>
      </c>
      <c r="C13" s="13">
        <v>43389</v>
      </c>
      <c r="D13" s="5">
        <v>142</v>
      </c>
      <c r="E13" s="6" t="s">
        <v>51</v>
      </c>
      <c r="F13" s="5" t="s">
        <v>57</v>
      </c>
      <c r="G13" s="6" t="s">
        <v>56</v>
      </c>
      <c r="H13" s="5" t="str">
        <f>"000065"</f>
        <v>000065</v>
      </c>
      <c r="I13" s="4">
        <v>42776</v>
      </c>
      <c r="J13" s="5" t="str">
        <f>"000028"</f>
        <v>000028</v>
      </c>
      <c r="K13" s="4">
        <v>42878</v>
      </c>
      <c r="L13" s="5" t="str">
        <f>"000048"</f>
        <v>000048</v>
      </c>
      <c r="M13" s="4">
        <v>42878</v>
      </c>
      <c r="N13" s="5">
        <v>17</v>
      </c>
      <c r="O13" s="5" t="str">
        <f>"006583"</f>
        <v>006583</v>
      </c>
      <c r="P13" s="4">
        <v>43383</v>
      </c>
      <c r="Q13" s="7">
        <v>19.908999999999999</v>
      </c>
      <c r="R13" s="7">
        <v>2.7753999999999999</v>
      </c>
      <c r="S13" s="7">
        <v>17.133600000000001</v>
      </c>
      <c r="T13" s="5">
        <v>243</v>
      </c>
      <c r="U13" s="4">
        <v>43389</v>
      </c>
      <c r="V13" s="5">
        <v>9945468649</v>
      </c>
      <c r="W13" s="6" t="s">
        <v>55</v>
      </c>
      <c r="X13" s="5" t="s">
        <v>43</v>
      </c>
      <c r="Y13" s="6" t="s">
        <v>42</v>
      </c>
      <c r="Z13" s="5" t="s">
        <v>45</v>
      </c>
      <c r="AA13" s="6" t="s">
        <v>44</v>
      </c>
      <c r="AB13" s="7">
        <f>Q13/100</f>
        <v>0.19908999999999999</v>
      </c>
      <c r="AD13" s="8"/>
      <c r="AF13" s="8"/>
      <c r="AG13" s="8"/>
    </row>
    <row r="14" spans="1:33" x14ac:dyDescent="0.2">
      <c r="A14" s="12">
        <v>7254</v>
      </c>
      <c r="B14" s="13" t="s">
        <v>41</v>
      </c>
      <c r="C14" s="13">
        <v>43420</v>
      </c>
      <c r="D14" s="5">
        <v>142</v>
      </c>
      <c r="E14" s="6" t="s">
        <v>51</v>
      </c>
      <c r="F14" s="5" t="s">
        <v>54</v>
      </c>
      <c r="G14" s="6" t="s">
        <v>53</v>
      </c>
      <c r="H14" s="5" t="str">
        <f>"000083"</f>
        <v>000083</v>
      </c>
      <c r="I14" s="4">
        <v>42810</v>
      </c>
      <c r="J14" s="5" t="str">
        <f>"000012"</f>
        <v>000012</v>
      </c>
      <c r="K14" s="4">
        <v>42853</v>
      </c>
      <c r="L14" s="5" t="str">
        <f>"000028"</f>
        <v>000028</v>
      </c>
      <c r="M14" s="4">
        <v>42853</v>
      </c>
      <c r="N14" s="5">
        <v>17</v>
      </c>
      <c r="O14" s="5" t="str">
        <f>"007272"</f>
        <v>007272</v>
      </c>
      <c r="P14" s="4">
        <v>43407</v>
      </c>
      <c r="Q14" s="7">
        <v>19.242000000000001</v>
      </c>
      <c r="R14" s="7">
        <v>1.5096000000000001</v>
      </c>
      <c r="S14" s="7">
        <v>17.732399999999998</v>
      </c>
      <c r="T14" s="5">
        <v>266</v>
      </c>
      <c r="U14" s="4">
        <v>43420</v>
      </c>
      <c r="V14" s="5">
        <v>9341224633</v>
      </c>
      <c r="W14" s="6" t="s">
        <v>52</v>
      </c>
      <c r="X14" s="5" t="s">
        <v>29</v>
      </c>
      <c r="Y14" s="6" t="s">
        <v>30</v>
      </c>
      <c r="Z14" s="5" t="s">
        <v>45</v>
      </c>
      <c r="AA14" s="6" t="s">
        <v>44</v>
      </c>
      <c r="AB14" s="7">
        <f>Q14/100</f>
        <v>0.19242000000000001</v>
      </c>
      <c r="AD14" s="8"/>
      <c r="AF14" s="8"/>
      <c r="AG14" s="8"/>
    </row>
    <row r="15" spans="1:33" x14ac:dyDescent="0.2">
      <c r="A15" s="12">
        <v>8106</v>
      </c>
      <c r="B15" s="13" t="s">
        <v>35</v>
      </c>
      <c r="C15" s="13">
        <v>43462</v>
      </c>
      <c r="D15" s="5">
        <v>142</v>
      </c>
      <c r="E15" s="6" t="s">
        <v>51</v>
      </c>
      <c r="F15" s="5" t="s">
        <v>50</v>
      </c>
      <c r="G15" s="6" t="s">
        <v>49</v>
      </c>
      <c r="H15" s="5" t="str">
        <f>"000120"</f>
        <v>000120</v>
      </c>
      <c r="I15" s="4">
        <v>43124</v>
      </c>
      <c r="J15" s="5" t="str">
        <f>"000072"</f>
        <v>000072</v>
      </c>
      <c r="K15" s="4">
        <v>43190</v>
      </c>
      <c r="L15" s="5" t="str">
        <f>"000003"</f>
        <v>000003</v>
      </c>
      <c r="M15" s="4">
        <v>43203</v>
      </c>
      <c r="N15" s="5">
        <v>18</v>
      </c>
      <c r="O15" s="5" t="str">
        <f>"008159"</f>
        <v>008159</v>
      </c>
      <c r="P15" s="4">
        <v>43455</v>
      </c>
      <c r="Q15" s="7">
        <v>13.244999999999999</v>
      </c>
      <c r="R15" s="7">
        <v>1.5042</v>
      </c>
      <c r="S15" s="7">
        <v>11.7408</v>
      </c>
      <c r="T15" s="5">
        <v>306</v>
      </c>
      <c r="U15" s="4">
        <v>43462</v>
      </c>
      <c r="V15" s="5">
        <v>9742855442</v>
      </c>
      <c r="W15" s="6" t="s">
        <v>37</v>
      </c>
      <c r="X15" s="5" t="s">
        <v>40</v>
      </c>
      <c r="Y15" s="6" t="s">
        <v>39</v>
      </c>
      <c r="Z15" s="5" t="s">
        <v>45</v>
      </c>
      <c r="AA15" s="6" t="s">
        <v>44</v>
      </c>
      <c r="AB15" s="7">
        <f>Q15/100</f>
        <v>0.13244999999999998</v>
      </c>
      <c r="AD15" s="8"/>
      <c r="AF15" s="8"/>
      <c r="AG1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2019-01-17T09:13:19Z</dcterms:modified>
</cp:coreProperties>
</file>