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7" i="1" l="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<sst xmlns="http://schemas.openxmlformats.org/spreadsheetml/2006/main" count="172" uniqueCount="102">
  <si>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</si>
  <si>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</si>
  <si>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</si>
  <si>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</si>
  <si>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</si>
  <si>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</si>
  <si>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</si>
  <si>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</si>
  <si>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</si>
  <si>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</si>
  <si>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</si>
  <si>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</si>
  <si>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</si>
  <si>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</si>
  <si>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</si>
  <si>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</si>
  <si>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</si>
  <si>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</si>
  <si>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</si>
  <si>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</si>
  <si>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</si>
  <si>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</si>
  <si>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</si>
  <si>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</si>
  <si>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</si>
  <si>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</si>
  <si>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</si>
  <si>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</si>
  <si>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</si>
  <si>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</si>
  <si>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</si>
  <si>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</si>
  <si>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</si>
  <si>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</si>
  <si>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P3111</t>
  </si>
  <si>
    <t>State Finance Commission Untied Grant Works</t>
  </si>
  <si>
    <t>September</t>
  </si>
  <si>
    <t>June</t>
  </si>
  <si>
    <t>P2415</t>
  </si>
  <si>
    <t>Reserve fund for TandF Committee</t>
  </si>
  <si>
    <t>ddo258</t>
  </si>
  <si>
    <t xml:space="preserve"> Executive Engineer Electrical South Zone</t>
  </si>
  <si>
    <t>ddo422</t>
  </si>
  <si>
    <t xml:space="preserve"> Executive Engineer Project - South Zone</t>
  </si>
  <si>
    <t>Executive Engineer -3, KRIDL</t>
  </si>
  <si>
    <t>TECHNICAL MANAGER-3</t>
  </si>
  <si>
    <t>Sri. B Shivashankar</t>
  </si>
  <si>
    <t>ddo420</t>
  </si>
  <si>
    <t xml:space="preserve"> Assistant Executive Engineer Basavanagudi South Zone</t>
  </si>
  <si>
    <t>G. Ashok</t>
  </si>
  <si>
    <t>Hanumanth Nagara</t>
  </si>
  <si>
    <t>155-17-000019</t>
  </si>
  <si>
    <t>Providing borewell for drinking water in Ward No.155</t>
  </si>
  <si>
    <t>Sri. Y H Nagendra</t>
  </si>
  <si>
    <t>155-16-000005</t>
  </si>
  <si>
    <t>Maintenance and Improvements to drain at Kumarswamy School, Hindu mahasagar road, Gopal Krishna Gokhale road, Triveni road towards varsharuthu road and Chi. Na .Mangala Road, Anupama Niranajana road at Hanumanthanagar in Ward No-155</t>
  </si>
  <si>
    <t>Sri. B.Shivashankar</t>
  </si>
  <si>
    <t>155-15-000002</t>
  </si>
  <si>
    <t>Providing children play Equipments at deer park in Hanumanthanagar ward no 155</t>
  </si>
  <si>
    <t>K.C.Sreedhara</t>
  </si>
  <si>
    <t>P0416</t>
  </si>
  <si>
    <t>Development of Deer Park at Brindavan (Mini Train)</t>
  </si>
  <si>
    <t>155-17-000015</t>
  </si>
  <si>
    <t>Pot hole filling in Hanumantha Nagara surrounding in Ward No.155</t>
  </si>
  <si>
    <t>155-17-000028</t>
  </si>
  <si>
    <t>Annual Electrical maintenance to Deer Park Hanumantha nagara Ward No 156</t>
  </si>
  <si>
    <t>M/s. Prashanth Electricals (Cheluvaraj)</t>
  </si>
  <si>
    <t>P0298</t>
  </si>
  <si>
    <t>M and R to Electrical Installations in Parks and Gardens, Playgrounds, Burial Grounds</t>
  </si>
  <si>
    <t>155-17-000029</t>
  </si>
  <si>
    <t>Annual Electrical Maintenance of Musical Fountain at Hari Hara Gudda park Hanumantha Nagara Ward No 155</t>
  </si>
  <si>
    <t>M/S Gudageri Enterises</t>
  </si>
  <si>
    <t>155-18-000002</t>
  </si>
  <si>
    <t>Providing Energy Efficiency switches cum transformer in ward no 155</t>
  </si>
  <si>
    <t>155-16-000001</t>
  </si>
  <si>
    <t>Operation and Maintenance of Street Lighting System in Ward No.155 Package S-14A of South Zone</t>
  </si>
  <si>
    <t>Sri Sai Associates (S.Vinay Kumar)</t>
  </si>
  <si>
    <t>155-16-000007</t>
  </si>
  <si>
    <t>Reconstruction damaged Storm water drain culvert at opposite Admya chethana building at Ashok chakravarthy road in ward No.-155</t>
  </si>
  <si>
    <t>155-17-000002</t>
  </si>
  <si>
    <t>Providing Children play equipment Outdoor Gym equipment and Other works  in Deer Park ward 155</t>
  </si>
  <si>
    <t>October</t>
  </si>
  <si>
    <t>155-16-000013</t>
  </si>
  <si>
    <t>Improvements to damaged portion of roads in ward no-155</t>
  </si>
  <si>
    <t>Sri. A Balarama Reddy</t>
  </si>
  <si>
    <t>P3106</t>
  </si>
  <si>
    <t>Nagarothana Works</t>
  </si>
  <si>
    <t>155-16-000015</t>
  </si>
  <si>
    <t>Comprehensive Development to roads and drains in ward no-155</t>
  </si>
  <si>
    <t>155-16-000014</t>
  </si>
  <si>
    <t>Improvements to road side drain in ward no 155</t>
  </si>
  <si>
    <t>November</t>
  </si>
  <si>
    <t>155-17-000023</t>
  </si>
  <si>
    <t>Maintenance and Improvements to Drain in Hindu Mahasagara road and Hanumantha Nagara Ward surroundings in Ward No.155</t>
  </si>
  <si>
    <t>Mayur.V</t>
  </si>
  <si>
    <t>Reconstruction  damaged Storm water drain culvert at opposite Admya chethana building at Ashok chakravarthy road in ward No.-155</t>
  </si>
  <si>
    <t>December</t>
  </si>
  <si>
    <t>155-17-000042</t>
  </si>
  <si>
    <t>Engagement of Gangman and Hiring of Troctor Tippers for cleaning and Maintenance of road side drains and other cleaning works in  works in ward no155</t>
  </si>
  <si>
    <t>K.Suresh</t>
  </si>
  <si>
    <t>P3110</t>
  </si>
  <si>
    <t>14th Finance Commission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</si>
</sst>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
  <sheetViews>
    <sheetView tabSelected="1" workbookViewId="0">
      <selection sqref="A1:XFD17"/>
    </sheetView>
  </sheetViews>
  <sheetFormatPr defaultRowHeight="12.75" x14ac:dyDescent="0.2"/>
  <cols>
    <col min="1"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1686</v>
      </c>
      <c r="B2" s="13" t="s">
        <v>37</v>
      </c>
      <c r="C2" s="13">
        <v>43252</v>
      </c>
      <c r="D2" s="5">
        <v>155</v>
      </c>
      <c r="E2" s="6" t="s">
        <v>50</v>
      </c>
      <c r="F2" s="5" t="s">
        <v>51</v>
      </c>
      <c r="G2" s="6" t="s">
        <v>52</v>
      </c>
      <c r="H2" s="5" t="str">
        <f>"000077"</f>
        <v>000077</v>
      </c>
      <c r="I2" s="4">
        <v>42822</v>
      </c>
      <c r="J2" s="5" t="str">
        <f>"000031"</f>
        <v>000031</v>
      </c>
      <c r="K2" s="4">
        <v>42886</v>
      </c>
      <c r="L2" s="5" t="str">
        <f>"000056"</f>
        <v>000056</v>
      </c>
      <c r="M2" s="4">
        <v>42886</v>
      </c>
      <c r="N2" s="5">
        <v>17</v>
      </c>
      <c r="O2" s="5" t="str">
        <f>"001965"</f>
        <v>001965</v>
      </c>
      <c r="P2" s="4">
        <v>43246</v>
      </c>
      <c r="Q2" s="7">
        <v>9.76</v>
      </c>
      <c r="R2" s="7">
        <v>0.5988</v>
      </c>
      <c r="S2" s="7">
        <v>9.1611999999999991</v>
      </c>
      <c r="T2" s="5">
        <v>64</v>
      </c>
      <c r="U2" s="4">
        <v>43252</v>
      </c>
      <c r="V2" s="5">
        <v>8861994583</v>
      </c>
      <c r="W2" s="6" t="s">
        <v>53</v>
      </c>
      <c r="X2" s="5" t="s">
        <v>29</v>
      </c>
      <c r="Y2" s="6" t="s">
        <v>30</v>
      </c>
      <c r="Z2" s="5" t="s">
        <v>47</v>
      </c>
      <c r="AA2" s="6" t="s">
        <v>48</v>
      </c>
      <c r="AB2" s="7">
        <v>9.7599999999999992E-2</v>
      </c>
      <c r="AD2" s="8"/>
      <c r="AF2" s="8"/>
      <c r="AG2" s="8"/>
    </row>
    <row r="3" spans="1:33" x14ac:dyDescent="0.2">
      <c r="A3" s="12">
        <v>1886</v>
      </c>
      <c r="B3" s="13" t="s">
        <v>37</v>
      </c>
      <c r="C3" s="13">
        <v>43257</v>
      </c>
      <c r="D3" s="5">
        <v>155</v>
      </c>
      <c r="E3" s="6" t="s">
        <v>50</v>
      </c>
      <c r="F3" s="5" t="s">
        <v>54</v>
      </c>
      <c r="G3" s="6" t="s">
        <v>55</v>
      </c>
      <c r="H3" s="5" t="str">
        <f>"000009"</f>
        <v>000009</v>
      </c>
      <c r="I3" s="4">
        <v>42558</v>
      </c>
      <c r="J3" s="5" t="str">
        <f>"000090"</f>
        <v>000090</v>
      </c>
      <c r="K3" s="4">
        <v>42611</v>
      </c>
      <c r="L3" s="5" t="str">
        <f>"000206"</f>
        <v>000206</v>
      </c>
      <c r="M3" s="4">
        <v>42613</v>
      </c>
      <c r="N3" s="5">
        <v>16</v>
      </c>
      <c r="O3" s="5" t="str">
        <f>"002149"</f>
        <v>002149</v>
      </c>
      <c r="P3" s="4">
        <v>43255</v>
      </c>
      <c r="Q3" s="7">
        <v>18.100000000000001</v>
      </c>
      <c r="R3" s="7">
        <v>2.3765000000000001</v>
      </c>
      <c r="S3" s="7">
        <v>15.7235</v>
      </c>
      <c r="T3" s="5">
        <v>71</v>
      </c>
      <c r="U3" s="4">
        <v>43257</v>
      </c>
      <c r="V3" s="5">
        <v>9448493639</v>
      </c>
      <c r="W3" s="6" t="s">
        <v>56</v>
      </c>
      <c r="X3" s="5" t="s">
        <v>29</v>
      </c>
      <c r="Y3" s="6" t="s">
        <v>30</v>
      </c>
      <c r="Z3" s="5" t="s">
        <v>47</v>
      </c>
      <c r="AA3" s="6" t="s">
        <v>48</v>
      </c>
      <c r="AB3" s="7">
        <v>0.18100000000000002</v>
      </c>
      <c r="AD3" s="8"/>
      <c r="AF3" s="8"/>
      <c r="AG3" s="8"/>
    </row>
    <row r="4" spans="1:33" x14ac:dyDescent="0.2">
      <c r="A4" s="12">
        <v>2599</v>
      </c>
      <c r="B4" s="13" t="s">
        <v>37</v>
      </c>
      <c r="C4" s="13">
        <v>43274</v>
      </c>
      <c r="D4" s="5">
        <v>155</v>
      </c>
      <c r="E4" s="6" t="s">
        <v>50</v>
      </c>
      <c r="F4" s="5" t="s">
        <v>57</v>
      </c>
      <c r="G4" s="6" t="s">
        <v>58</v>
      </c>
      <c r="H4" s="5" t="str">
        <f>"000 68"</f>
        <v>000 68</v>
      </c>
      <c r="I4" s="4">
        <v>41983</v>
      </c>
      <c r="J4" s="5" t="str">
        <f>"000120"</f>
        <v>000120</v>
      </c>
      <c r="K4" s="4">
        <v>42600</v>
      </c>
      <c r="L4" s="5" t="str">
        <f>"000417"</f>
        <v>000417</v>
      </c>
      <c r="M4" s="4">
        <v>42621</v>
      </c>
      <c r="N4" s="5">
        <v>15</v>
      </c>
      <c r="O4" s="5" t="str">
        <f>"002854"</f>
        <v>002854</v>
      </c>
      <c r="P4" s="4">
        <v>43273</v>
      </c>
      <c r="Q4" s="7">
        <v>19.931799999999999</v>
      </c>
      <c r="R4" s="7">
        <v>2.2474500000000002</v>
      </c>
      <c r="S4" s="7">
        <v>17.684349999999998</v>
      </c>
      <c r="T4" s="5">
        <v>99</v>
      </c>
      <c r="U4" s="4">
        <v>43274</v>
      </c>
      <c r="V4" s="5">
        <v>9901698462</v>
      </c>
      <c r="W4" s="6" t="s">
        <v>59</v>
      </c>
      <c r="X4" s="5" t="s">
        <v>60</v>
      </c>
      <c r="Y4" s="6" t="s">
        <v>61</v>
      </c>
      <c r="Z4" s="5" t="s">
        <v>42</v>
      </c>
      <c r="AA4" s="6" t="s">
        <v>43</v>
      </c>
      <c r="AB4" s="7">
        <v>0.199318</v>
      </c>
      <c r="AD4" s="8"/>
      <c r="AF4" s="8"/>
      <c r="AG4" s="8"/>
    </row>
    <row r="5" spans="1:33" x14ac:dyDescent="0.2">
      <c r="A5" s="12">
        <v>2924</v>
      </c>
      <c r="B5" s="13" t="s">
        <v>31</v>
      </c>
      <c r="C5" s="13">
        <v>43283</v>
      </c>
      <c r="D5" s="5">
        <v>155</v>
      </c>
      <c r="E5" s="6" t="s">
        <v>50</v>
      </c>
      <c r="F5" s="5" t="s">
        <v>62</v>
      </c>
      <c r="G5" s="6" t="s">
        <v>63</v>
      </c>
      <c r="H5" s="5" t="str">
        <f>"002236"</f>
        <v>002236</v>
      </c>
      <c r="I5" s="4">
        <v>42774</v>
      </c>
      <c r="J5" s="5" t="str">
        <f>"000035"</f>
        <v>000035</v>
      </c>
      <c r="K5" s="4">
        <v>43190</v>
      </c>
      <c r="L5" s="5" t="str">
        <f>"000009"</f>
        <v>000009</v>
      </c>
      <c r="M5" s="4">
        <v>43230</v>
      </c>
      <c r="N5" s="5">
        <v>17</v>
      </c>
      <c r="O5" s="5" t="str">
        <f>"003073"</f>
        <v>003073</v>
      </c>
      <c r="P5" s="4">
        <v>43278</v>
      </c>
      <c r="Q5" s="7">
        <v>19.8</v>
      </c>
      <c r="R5" s="7">
        <v>2.6718000000000002</v>
      </c>
      <c r="S5" s="7">
        <v>17.1282</v>
      </c>
      <c r="T5" s="5">
        <v>109</v>
      </c>
      <c r="U5" s="4">
        <v>43283</v>
      </c>
      <c r="V5" s="5">
        <v>9844742550</v>
      </c>
      <c r="W5" s="6" t="s">
        <v>49</v>
      </c>
      <c r="X5" s="5" t="s">
        <v>29</v>
      </c>
      <c r="Y5" s="6" t="s">
        <v>30</v>
      </c>
      <c r="Z5" s="5" t="s">
        <v>47</v>
      </c>
      <c r="AA5" s="6" t="s">
        <v>48</v>
      </c>
      <c r="AB5" s="7">
        <v>0.19800000000000001</v>
      </c>
      <c r="AD5" s="8"/>
      <c r="AF5" s="8"/>
      <c r="AG5" s="8"/>
    </row>
    <row r="6" spans="1:33" x14ac:dyDescent="0.2">
      <c r="A6" s="12">
        <v>3586</v>
      </c>
      <c r="B6" s="13" t="s">
        <v>31</v>
      </c>
      <c r="C6" s="13">
        <v>43299</v>
      </c>
      <c r="D6" s="5">
        <v>155</v>
      </c>
      <c r="E6" s="6" t="s">
        <v>50</v>
      </c>
      <c r="F6" s="5" t="s">
        <v>64</v>
      </c>
      <c r="G6" s="6" t="s">
        <v>65</v>
      </c>
      <c r="H6" s="5" t="str">
        <f>"000052"</f>
        <v>000052</v>
      </c>
      <c r="I6" s="4">
        <v>42935</v>
      </c>
      <c r="J6" s="5" t="str">
        <f>"000083"</f>
        <v>000083</v>
      </c>
      <c r="K6" s="4">
        <v>43083</v>
      </c>
      <c r="L6" s="5" t="str">
        <f>"000076"</f>
        <v>000076</v>
      </c>
      <c r="M6" s="4">
        <v>43096</v>
      </c>
      <c r="N6" s="5">
        <v>17</v>
      </c>
      <c r="O6" s="5" t="str">
        <f>"003632"</f>
        <v>003632</v>
      </c>
      <c r="P6" s="4">
        <v>43292</v>
      </c>
      <c r="Q6" s="7">
        <v>2.5612599999999999</v>
      </c>
      <c r="R6" s="7">
        <v>0.20286000000000001</v>
      </c>
      <c r="S6" s="7">
        <v>2.3584000000000001</v>
      </c>
      <c r="T6" s="5">
        <v>127</v>
      </c>
      <c r="U6" s="4">
        <v>43299</v>
      </c>
      <c r="V6" s="5">
        <v>0</v>
      </c>
      <c r="W6" s="6" t="s">
        <v>66</v>
      </c>
      <c r="X6" s="5" t="s">
        <v>67</v>
      </c>
      <c r="Y6" s="6" t="s">
        <v>68</v>
      </c>
      <c r="Z6" s="5" t="s">
        <v>40</v>
      </c>
      <c r="AA6" s="6" t="s">
        <v>41</v>
      </c>
      <c r="AB6" s="7">
        <v>2.5612599999999999E-2</v>
      </c>
      <c r="AD6" s="8"/>
      <c r="AF6" s="8"/>
      <c r="AG6" s="8"/>
    </row>
    <row r="7" spans="1:33" x14ac:dyDescent="0.2">
      <c r="A7" s="12">
        <v>3587</v>
      </c>
      <c r="B7" s="13" t="s">
        <v>31</v>
      </c>
      <c r="C7" s="13">
        <v>43299</v>
      </c>
      <c r="D7" s="5">
        <v>155</v>
      </c>
      <c r="E7" s="6" t="s">
        <v>50</v>
      </c>
      <c r="F7" s="5" t="s">
        <v>69</v>
      </c>
      <c r="G7" s="6" t="s">
        <v>70</v>
      </c>
      <c r="H7" s="5" t="str">
        <f>"000041"</f>
        <v>000041</v>
      </c>
      <c r="I7" s="4">
        <v>42935</v>
      </c>
      <c r="J7" s="5" t="str">
        <f>"000082"</f>
        <v>000082</v>
      </c>
      <c r="K7" s="4">
        <v>43083</v>
      </c>
      <c r="L7" s="5" t="str">
        <f>"000077"</f>
        <v>000077</v>
      </c>
      <c r="M7" s="4">
        <v>43096</v>
      </c>
      <c r="N7" s="5">
        <v>17</v>
      </c>
      <c r="O7" s="5" t="str">
        <f>"003633"</f>
        <v>003633</v>
      </c>
      <c r="P7" s="4">
        <v>43292</v>
      </c>
      <c r="Q7" s="7">
        <v>1.31657</v>
      </c>
      <c r="R7" s="7">
        <v>7.9280000000000003E-2</v>
      </c>
      <c r="S7" s="7">
        <v>1.23729</v>
      </c>
      <c r="T7" s="5">
        <v>127</v>
      </c>
      <c r="U7" s="4">
        <v>43299</v>
      </c>
      <c r="V7" s="5">
        <v>0</v>
      </c>
      <c r="W7" s="6" t="s">
        <v>71</v>
      </c>
      <c r="X7" s="5" t="s">
        <v>67</v>
      </c>
      <c r="Y7" s="6" t="s">
        <v>68</v>
      </c>
      <c r="Z7" s="5" t="s">
        <v>40</v>
      </c>
      <c r="AA7" s="6" t="s">
        <v>41</v>
      </c>
      <c r="AB7" s="7">
        <v>1.3165700000000001E-2</v>
      </c>
      <c r="AD7" s="8"/>
      <c r="AF7" s="8"/>
      <c r="AG7" s="8"/>
    </row>
    <row r="8" spans="1:33" x14ac:dyDescent="0.2">
      <c r="A8" s="12">
        <v>3686</v>
      </c>
      <c r="B8" s="13" t="s">
        <v>31</v>
      </c>
      <c r="C8" s="13">
        <v>43300</v>
      </c>
      <c r="D8" s="5">
        <v>155</v>
      </c>
      <c r="E8" s="6" t="s">
        <v>50</v>
      </c>
      <c r="F8" s="5" t="s">
        <v>72</v>
      </c>
      <c r="G8" s="6" t="s">
        <v>73</v>
      </c>
      <c r="H8" s="5" t="str">
        <f>"000182"</f>
        <v>000182</v>
      </c>
      <c r="I8" s="4">
        <v>43175</v>
      </c>
      <c r="J8" s="5" t="str">
        <f>"000024"</f>
        <v>000024</v>
      </c>
      <c r="K8" s="4">
        <v>43284</v>
      </c>
      <c r="L8" s="5" t="str">
        <f>"000025"</f>
        <v>000025</v>
      </c>
      <c r="M8" s="4">
        <v>43284</v>
      </c>
      <c r="N8" s="5">
        <v>18</v>
      </c>
      <c r="O8" s="5" t="str">
        <f>"003922"</f>
        <v>003922</v>
      </c>
      <c r="P8" s="4">
        <v>43299</v>
      </c>
      <c r="Q8" s="7">
        <v>34.86656</v>
      </c>
      <c r="R8" s="7">
        <v>4.3931899999999997</v>
      </c>
      <c r="S8" s="7">
        <v>30.473369999999999</v>
      </c>
      <c r="T8" s="5">
        <v>130</v>
      </c>
      <c r="U8" s="4">
        <v>43300</v>
      </c>
      <c r="V8" s="5">
        <v>0</v>
      </c>
      <c r="W8" s="6" t="s">
        <v>44</v>
      </c>
      <c r="X8" s="5" t="s">
        <v>34</v>
      </c>
      <c r="Y8" s="6" t="s">
        <v>35</v>
      </c>
      <c r="Z8" s="5" t="s">
        <v>40</v>
      </c>
      <c r="AA8" s="6" t="s">
        <v>41</v>
      </c>
      <c r="AB8" s="7">
        <v>0.34866560000000002</v>
      </c>
      <c r="AD8" s="8"/>
      <c r="AF8" s="8"/>
      <c r="AG8" s="8"/>
    </row>
    <row r="9" spans="1:33" x14ac:dyDescent="0.2">
      <c r="A9" s="12">
        <v>3785</v>
      </c>
      <c r="B9" s="13" t="s">
        <v>31</v>
      </c>
      <c r="C9" s="13">
        <v>43301</v>
      </c>
      <c r="D9" s="5">
        <v>155</v>
      </c>
      <c r="E9" s="6" t="s">
        <v>50</v>
      </c>
      <c r="F9" s="5" t="s">
        <v>74</v>
      </c>
      <c r="G9" s="6" t="s">
        <v>75</v>
      </c>
      <c r="H9" s="5" t="str">
        <f>"000004"</f>
        <v>000004</v>
      </c>
      <c r="I9" s="4">
        <v>42930</v>
      </c>
      <c r="J9" s="5" t="str">
        <f>"000095"</f>
        <v>000095</v>
      </c>
      <c r="K9" s="4">
        <v>43104</v>
      </c>
      <c r="L9" s="5" t="str">
        <f>"000094"</f>
        <v>000094</v>
      </c>
      <c r="M9" s="4">
        <v>43130</v>
      </c>
      <c r="N9" s="5">
        <v>16</v>
      </c>
      <c r="O9" s="5" t="str">
        <f>"003903"</f>
        <v>003903</v>
      </c>
      <c r="P9" s="4">
        <v>43299</v>
      </c>
      <c r="Q9" s="7">
        <v>8.0699000000000005</v>
      </c>
      <c r="R9" s="7">
        <v>0.74397000000000002</v>
      </c>
      <c r="S9" s="7">
        <v>7.3259299999999996</v>
      </c>
      <c r="T9" s="5">
        <v>134</v>
      </c>
      <c r="U9" s="4">
        <v>43301</v>
      </c>
      <c r="V9" s="5">
        <v>0</v>
      </c>
      <c r="W9" s="6" t="s">
        <v>76</v>
      </c>
      <c r="X9" s="5" t="s">
        <v>32</v>
      </c>
      <c r="Y9" s="6" t="s">
        <v>33</v>
      </c>
      <c r="Z9" s="5" t="s">
        <v>40</v>
      </c>
      <c r="AA9" s="6" t="s">
        <v>41</v>
      </c>
      <c r="AB9" s="7">
        <v>8.0699000000000007E-2</v>
      </c>
      <c r="AD9" s="8"/>
      <c r="AF9" s="8"/>
      <c r="AG9" s="8"/>
    </row>
    <row r="10" spans="1:33" x14ac:dyDescent="0.2">
      <c r="A10" s="12">
        <v>4571</v>
      </c>
      <c r="B10" s="13" t="s">
        <v>28</v>
      </c>
      <c r="C10" s="13">
        <v>43318</v>
      </c>
      <c r="D10" s="5">
        <v>155</v>
      </c>
      <c r="E10" s="6" t="s">
        <v>50</v>
      </c>
      <c r="F10" s="5" t="s">
        <v>77</v>
      </c>
      <c r="G10" s="6" t="s">
        <v>78</v>
      </c>
      <c r="H10" s="5" t="str">
        <f>"000052"</f>
        <v>000052</v>
      </c>
      <c r="I10" s="4">
        <v>42669</v>
      </c>
      <c r="J10" s="5" t="str">
        <f>"00112A"</f>
        <v>00112A</v>
      </c>
      <c r="K10" s="4">
        <v>42758</v>
      </c>
      <c r="L10" s="5" t="str">
        <f>"000265"</f>
        <v>000265</v>
      </c>
      <c r="M10" s="4">
        <v>42760</v>
      </c>
      <c r="N10" s="5">
        <v>16</v>
      </c>
      <c r="O10" s="5" t="str">
        <f>"004713"</f>
        <v>004713</v>
      </c>
      <c r="P10" s="4">
        <v>43314</v>
      </c>
      <c r="Q10" s="7">
        <v>19.283999999999999</v>
      </c>
      <c r="R10" s="7">
        <v>1.32317</v>
      </c>
      <c r="S10" s="7">
        <v>17.960830000000001</v>
      </c>
      <c r="T10" s="5">
        <v>159</v>
      </c>
      <c r="U10" s="4">
        <v>43318</v>
      </c>
      <c r="V10" s="5">
        <v>9448493639</v>
      </c>
      <c r="W10" s="6" t="s">
        <v>46</v>
      </c>
      <c r="X10" s="5" t="s">
        <v>29</v>
      </c>
      <c r="Y10" s="6" t="s">
        <v>30</v>
      </c>
      <c r="Z10" s="5" t="s">
        <v>47</v>
      </c>
      <c r="AA10" s="6" t="s">
        <v>48</v>
      </c>
      <c r="AB10" s="7">
        <v>0.19283999999999998</v>
      </c>
      <c r="AD10" s="8"/>
      <c r="AF10" s="8"/>
      <c r="AG10" s="8"/>
    </row>
    <row r="11" spans="1:33" x14ac:dyDescent="0.2">
      <c r="A11" s="12">
        <v>5728</v>
      </c>
      <c r="B11" s="13" t="s">
        <v>36</v>
      </c>
      <c r="C11" s="13">
        <v>43370</v>
      </c>
      <c r="D11" s="5">
        <v>155</v>
      </c>
      <c r="E11" s="6" t="s">
        <v>50</v>
      </c>
      <c r="F11" s="5" t="s">
        <v>79</v>
      </c>
      <c r="G11" s="6" t="s">
        <v>80</v>
      </c>
      <c r="H11" s="5" t="str">
        <f>"000138"</f>
        <v>000138</v>
      </c>
      <c r="I11" s="4">
        <v>42779</v>
      </c>
      <c r="J11" s="5" t="str">
        <f>"000005"</f>
        <v>000005</v>
      </c>
      <c r="K11" s="4">
        <v>42860</v>
      </c>
      <c r="L11" s="5" t="str">
        <f>"000012"</f>
        <v>000012</v>
      </c>
      <c r="M11" s="4">
        <v>42993</v>
      </c>
      <c r="N11" s="5">
        <v>17</v>
      </c>
      <c r="O11" s="5" t="str">
        <f>"005836"</f>
        <v>005836</v>
      </c>
      <c r="P11" s="4">
        <v>43362</v>
      </c>
      <c r="Q11" s="7">
        <v>49.976999999999997</v>
      </c>
      <c r="R11" s="7">
        <v>7.62751</v>
      </c>
      <c r="S11" s="7">
        <v>42.349490000000003</v>
      </c>
      <c r="T11" s="5">
        <v>219</v>
      </c>
      <c r="U11" s="4">
        <v>43370</v>
      </c>
      <c r="V11" s="5">
        <v>9986697126</v>
      </c>
      <c r="W11" s="6" t="s">
        <v>45</v>
      </c>
      <c r="X11" s="5" t="s">
        <v>38</v>
      </c>
      <c r="Y11" s="6" t="s">
        <v>39</v>
      </c>
      <c r="Z11" s="5" t="s">
        <v>42</v>
      </c>
      <c r="AA11" s="6" t="s">
        <v>43</v>
      </c>
      <c r="AB11" s="7">
        <f t="shared" ref="AB11:AB17" si="0">Q11/100</f>
        <v>0.49976999999999999</v>
      </c>
      <c r="AD11" s="8"/>
      <c r="AF11" s="8"/>
      <c r="AG11" s="8"/>
    </row>
    <row r="12" spans="1:33" x14ac:dyDescent="0.2">
      <c r="A12" s="12">
        <v>6237</v>
      </c>
      <c r="B12" s="13" t="s">
        <v>81</v>
      </c>
      <c r="C12" s="13">
        <v>43385</v>
      </c>
      <c r="D12" s="5">
        <v>155</v>
      </c>
      <c r="E12" s="6" t="s">
        <v>50</v>
      </c>
      <c r="F12" s="5" t="s">
        <v>82</v>
      </c>
      <c r="G12" s="6" t="s">
        <v>83</v>
      </c>
      <c r="H12" s="5" t="str">
        <f>"00041M"</f>
        <v>00041M</v>
      </c>
      <c r="I12" s="4">
        <v>42630</v>
      </c>
      <c r="J12" s="5" t="str">
        <f>"000047"</f>
        <v>000047</v>
      </c>
      <c r="K12" s="4">
        <v>43190</v>
      </c>
      <c r="L12" s="5" t="str">
        <f>"000072"</f>
        <v>000072</v>
      </c>
      <c r="M12" s="4">
        <v>43314</v>
      </c>
      <c r="N12" s="5">
        <v>16</v>
      </c>
      <c r="O12" s="5" t="str">
        <f>"006368"</f>
        <v>006368</v>
      </c>
      <c r="P12" s="4">
        <v>43380</v>
      </c>
      <c r="Q12" s="7">
        <v>16.469000000000001</v>
      </c>
      <c r="R12" s="7">
        <v>0.59970000000000001</v>
      </c>
      <c r="S12" s="7">
        <v>15.869300000000001</v>
      </c>
      <c r="T12" s="5">
        <v>233</v>
      </c>
      <c r="U12" s="4">
        <v>43385</v>
      </c>
      <c r="V12" s="5">
        <v>9481585222</v>
      </c>
      <c r="W12" s="6" t="s">
        <v>84</v>
      </c>
      <c r="X12" s="5" t="s">
        <v>85</v>
      </c>
      <c r="Y12" s="6" t="s">
        <v>86</v>
      </c>
      <c r="Z12" s="5" t="s">
        <v>47</v>
      </c>
      <c r="AA12" s="6" t="s">
        <v>48</v>
      </c>
      <c r="AB12" s="7">
        <f t="shared" si="0"/>
        <v>0.16469</v>
      </c>
      <c r="AD12" s="8"/>
      <c r="AF12" s="8"/>
      <c r="AG12" s="8"/>
    </row>
    <row r="13" spans="1:33" x14ac:dyDescent="0.2">
      <c r="A13" s="12">
        <v>6238</v>
      </c>
      <c r="B13" s="13" t="s">
        <v>81</v>
      </c>
      <c r="C13" s="13">
        <v>43385</v>
      </c>
      <c r="D13" s="5">
        <v>155</v>
      </c>
      <c r="E13" s="6" t="s">
        <v>50</v>
      </c>
      <c r="F13" s="5" t="s">
        <v>87</v>
      </c>
      <c r="G13" s="6" t="s">
        <v>88</v>
      </c>
      <c r="H13" s="5" t="str">
        <f>"00041F"</f>
        <v>00041F</v>
      </c>
      <c r="I13" s="4">
        <v>42630</v>
      </c>
      <c r="J13" s="5" t="str">
        <f>"000046"</f>
        <v>000046</v>
      </c>
      <c r="K13" s="4">
        <v>43190</v>
      </c>
      <c r="L13" s="5" t="str">
        <f>"000070"</f>
        <v>000070</v>
      </c>
      <c r="M13" s="4">
        <v>43314</v>
      </c>
      <c r="N13" s="5">
        <v>16</v>
      </c>
      <c r="O13" s="5" t="str">
        <f>"006370"</f>
        <v>006370</v>
      </c>
      <c r="P13" s="4">
        <v>43380</v>
      </c>
      <c r="Q13" s="7">
        <v>33.679000000000002</v>
      </c>
      <c r="R13" s="7">
        <v>1.0940000000000001</v>
      </c>
      <c r="S13" s="7">
        <v>32.585000000000001</v>
      </c>
      <c r="T13" s="5">
        <v>233</v>
      </c>
      <c r="U13" s="4">
        <v>43385</v>
      </c>
      <c r="V13" s="5">
        <v>9481585222</v>
      </c>
      <c r="W13" s="6" t="s">
        <v>84</v>
      </c>
      <c r="X13" s="5" t="s">
        <v>85</v>
      </c>
      <c r="Y13" s="6" t="s">
        <v>86</v>
      </c>
      <c r="Z13" s="5" t="s">
        <v>47</v>
      </c>
      <c r="AA13" s="6" t="s">
        <v>48</v>
      </c>
      <c r="AB13" s="7">
        <f t="shared" si="0"/>
        <v>0.33679000000000003</v>
      </c>
      <c r="AD13" s="8"/>
      <c r="AF13" s="8"/>
      <c r="AG13" s="8"/>
    </row>
    <row r="14" spans="1:33" x14ac:dyDescent="0.2">
      <c r="A14" s="12">
        <v>6239</v>
      </c>
      <c r="B14" s="13" t="s">
        <v>81</v>
      </c>
      <c r="C14" s="13">
        <v>43385</v>
      </c>
      <c r="D14" s="5">
        <v>155</v>
      </c>
      <c r="E14" s="6" t="s">
        <v>50</v>
      </c>
      <c r="F14" s="5" t="s">
        <v>89</v>
      </c>
      <c r="G14" s="6" t="s">
        <v>90</v>
      </c>
      <c r="H14" s="5" t="str">
        <f>"00041N"</f>
        <v>00041N</v>
      </c>
      <c r="I14" s="4">
        <v>42630</v>
      </c>
      <c r="J14" s="5" t="str">
        <f>"000048"</f>
        <v>000048</v>
      </c>
      <c r="K14" s="4">
        <v>43190</v>
      </c>
      <c r="L14" s="5" t="str">
        <f>"000071"</f>
        <v>000071</v>
      </c>
      <c r="M14" s="4">
        <v>43314</v>
      </c>
      <c r="N14" s="5">
        <v>16</v>
      </c>
      <c r="O14" s="5" t="str">
        <f>"006409"</f>
        <v>006409</v>
      </c>
      <c r="P14" s="4">
        <v>43382</v>
      </c>
      <c r="Q14" s="7">
        <v>4.444</v>
      </c>
      <c r="R14" s="7">
        <v>0.153</v>
      </c>
      <c r="S14" s="7">
        <v>4.2910000000000004</v>
      </c>
      <c r="T14" s="5">
        <v>233</v>
      </c>
      <c r="U14" s="4">
        <v>43385</v>
      </c>
      <c r="V14" s="5">
        <v>9481585222</v>
      </c>
      <c r="W14" s="6" t="s">
        <v>84</v>
      </c>
      <c r="X14" s="5" t="s">
        <v>85</v>
      </c>
      <c r="Y14" s="6" t="s">
        <v>86</v>
      </c>
      <c r="Z14" s="5" t="s">
        <v>47</v>
      </c>
      <c r="AA14" s="6" t="s">
        <v>48</v>
      </c>
      <c r="AB14" s="7">
        <f t="shared" si="0"/>
        <v>4.444E-2</v>
      </c>
      <c r="AD14" s="8"/>
      <c r="AF14" s="8"/>
      <c r="AG14" s="8"/>
    </row>
    <row r="15" spans="1:33" x14ac:dyDescent="0.2">
      <c r="A15" s="12">
        <v>7261</v>
      </c>
      <c r="B15" s="13" t="s">
        <v>91</v>
      </c>
      <c r="C15" s="13">
        <v>43420</v>
      </c>
      <c r="D15" s="5">
        <v>155</v>
      </c>
      <c r="E15" s="6" t="s">
        <v>50</v>
      </c>
      <c r="F15" s="5" t="s">
        <v>92</v>
      </c>
      <c r="G15" s="6" t="s">
        <v>93</v>
      </c>
      <c r="H15" s="5" t="str">
        <f>"000070"</f>
        <v>000070</v>
      </c>
      <c r="I15" s="4">
        <v>42815</v>
      </c>
      <c r="J15" s="5" t="str">
        <f>"000006"</f>
        <v>000006</v>
      </c>
      <c r="K15" s="4">
        <v>42885</v>
      </c>
      <c r="L15" s="5" t="str">
        <f>"000019"</f>
        <v>000019</v>
      </c>
      <c r="M15" s="4">
        <v>42885</v>
      </c>
      <c r="N15" s="5">
        <v>17</v>
      </c>
      <c r="O15" s="5" t="str">
        <f>"007263"</f>
        <v>007263</v>
      </c>
      <c r="P15" s="4">
        <v>43407</v>
      </c>
      <c r="Q15" s="7">
        <v>9.59</v>
      </c>
      <c r="R15" s="7">
        <v>0.71150000000000002</v>
      </c>
      <c r="S15" s="7">
        <v>8.8785000000000007</v>
      </c>
      <c r="T15" s="5">
        <v>266</v>
      </c>
      <c r="U15" s="4">
        <v>43420</v>
      </c>
      <c r="V15" s="5">
        <v>9900100668</v>
      </c>
      <c r="W15" s="6" t="s">
        <v>94</v>
      </c>
      <c r="X15" s="5" t="s">
        <v>29</v>
      </c>
      <c r="Y15" s="6" t="s">
        <v>30</v>
      </c>
      <c r="Z15" s="5" t="s">
        <v>47</v>
      </c>
      <c r="AA15" s="6" t="s">
        <v>48</v>
      </c>
      <c r="AB15" s="7">
        <f t="shared" si="0"/>
        <v>9.5899999999999999E-2</v>
      </c>
      <c r="AD15" s="8"/>
      <c r="AF15" s="8"/>
      <c r="AG15" s="8"/>
    </row>
    <row r="16" spans="1:33" x14ac:dyDescent="0.2">
      <c r="A16" s="12">
        <v>7262</v>
      </c>
      <c r="B16" s="13" t="s">
        <v>91</v>
      </c>
      <c r="C16" s="13">
        <v>43420</v>
      </c>
      <c r="D16" s="5">
        <v>155</v>
      </c>
      <c r="E16" s="6" t="s">
        <v>50</v>
      </c>
      <c r="F16" s="5" t="s">
        <v>77</v>
      </c>
      <c r="G16" s="6" t="s">
        <v>95</v>
      </c>
      <c r="H16" s="5" t="str">
        <f>"000052"</f>
        <v>000052</v>
      </c>
      <c r="I16" s="4">
        <v>42669</v>
      </c>
      <c r="J16" s="5" t="str">
        <f>"00112A"</f>
        <v>00112A</v>
      </c>
      <c r="K16" s="4">
        <v>42758</v>
      </c>
      <c r="L16" s="5" t="str">
        <f>"000265"</f>
        <v>000265</v>
      </c>
      <c r="M16" s="4">
        <v>42760</v>
      </c>
      <c r="N16" s="5">
        <v>16</v>
      </c>
      <c r="O16" s="5" t="str">
        <f>"004713"</f>
        <v>004713</v>
      </c>
      <c r="P16" s="4">
        <v>43314</v>
      </c>
      <c r="Q16" s="7">
        <v>7.4370000000000003</v>
      </c>
      <c r="R16" s="7">
        <v>0.51524999999999999</v>
      </c>
      <c r="S16" s="7">
        <v>6.9217500000000003</v>
      </c>
      <c r="T16" s="5">
        <v>266</v>
      </c>
      <c r="U16" s="4">
        <v>43420</v>
      </c>
      <c r="V16" s="5">
        <v>9448493639</v>
      </c>
      <c r="W16" s="6" t="s">
        <v>46</v>
      </c>
      <c r="X16" s="5" t="s">
        <v>29</v>
      </c>
      <c r="Y16" s="6" t="s">
        <v>30</v>
      </c>
      <c r="Z16" s="5" t="s">
        <v>47</v>
      </c>
      <c r="AA16" s="6" t="s">
        <v>48</v>
      </c>
      <c r="AB16" s="7">
        <f t="shared" si="0"/>
        <v>7.4370000000000006E-2</v>
      </c>
      <c r="AD16" s="8"/>
      <c r="AF16" s="8"/>
      <c r="AG16" s="8"/>
    </row>
    <row r="17" spans="1:33" x14ac:dyDescent="0.2">
      <c r="A17" s="12">
        <v>7796</v>
      </c>
      <c r="B17" s="13" t="s">
        <v>96</v>
      </c>
      <c r="C17" s="13">
        <v>43448</v>
      </c>
      <c r="D17" s="5">
        <v>155</v>
      </c>
      <c r="E17" s="6" t="s">
        <v>50</v>
      </c>
      <c r="F17" s="5" t="s">
        <v>97</v>
      </c>
      <c r="G17" s="6" t="s">
        <v>98</v>
      </c>
      <c r="H17" s="5" t="str">
        <f>"000038"</f>
        <v>000038</v>
      </c>
      <c r="I17" s="4">
        <v>43291</v>
      </c>
      <c r="J17" s="5" t="str">
        <f>"000030"</f>
        <v>000030</v>
      </c>
      <c r="K17" s="4">
        <v>43365</v>
      </c>
      <c r="L17" s="5" t="str">
        <f>"000101"</f>
        <v>000101</v>
      </c>
      <c r="M17" s="4">
        <v>43389</v>
      </c>
      <c r="N17" s="5">
        <v>17</v>
      </c>
      <c r="O17" s="5" t="str">
        <f>"007976"</f>
        <v>007976</v>
      </c>
      <c r="P17" s="4">
        <v>43447</v>
      </c>
      <c r="Q17" s="7">
        <v>5.0682</v>
      </c>
      <c r="R17" s="7">
        <v>0.2094</v>
      </c>
      <c r="S17" s="7">
        <v>4.8587999999999996</v>
      </c>
      <c r="T17" s="5">
        <v>290</v>
      </c>
      <c r="U17" s="4">
        <v>43448</v>
      </c>
      <c r="V17" s="5">
        <v>9845188394</v>
      </c>
      <c r="W17" s="6" t="s">
        <v>99</v>
      </c>
      <c r="X17" s="5" t="s">
        <v>100</v>
      </c>
      <c r="Y17" s="6" t="s">
        <v>101</v>
      </c>
      <c r="Z17" s="5" t="s">
        <v>47</v>
      </c>
      <c r="AA17" s="6" t="s">
        <v>48</v>
      </c>
      <c r="AB17" s="7">
        <f t="shared" si="0"/>
        <v>5.0681999999999998E-2</v>
      </c>
      <c r="AD17" s="8"/>
      <c r="AF17" s="8"/>
      <c r="AG17"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2019-01-17T14:44:25Z</dcterms:modified>
</cp:coreProperties>
</file>