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" i="1" l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<sst xmlns="http://schemas.openxmlformats.org/spreadsheetml/2006/main" count="182" uniqueCount="94">
  <si>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</si>
  <si>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</si>
  <si>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</si>
  <si>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</si>
  <si>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</si>
  <si>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</si>
  <si>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</si>
  <si>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</si>
  <si>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</si>
  <si>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</si>
  <si>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</si>
  <si>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</si>
  <si>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</si>
  <si>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</si>
  <si>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</si>
  <si>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</si>
  <si>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</si>
  <si>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</si>
  <si>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</si>
  <si>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</si>
  <si>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</si>
  <si>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</si>
  <si>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</si>
  <si>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</si>
  <si>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</si>
  <si>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</si>
  <si>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</si>
  <si>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</si>
  <si>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</si>
  <si>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</si>
  <si>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</si>
  <si>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</si>
  <si>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</si>
  <si>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</si>
  <si>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</si>
  <si>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</si>
  <si>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</si>
  <si>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</si>
  <si>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KRIDL</t>
  </si>
  <si>
    <t>17-</t>
  </si>
  <si>
    <t>P2415</t>
  </si>
  <si>
    <t>Reserve fund for TandF Committee</t>
  </si>
  <si>
    <t>ddo258</t>
  </si>
  <si>
    <t xml:space="preserve"> Executive Engineer Electrical South Zone</t>
  </si>
  <si>
    <t>ddo422</t>
  </si>
  <si>
    <t xml:space="preserve"> Executive Engineer Project - South Zone</t>
  </si>
  <si>
    <t>P0287</t>
  </si>
  <si>
    <t>M and R to Electrical Crematoria</t>
  </si>
  <si>
    <t>ddo490</t>
  </si>
  <si>
    <t xml:space="preserve"> Assistant Executive Engineer Banashankari South Zone</t>
  </si>
  <si>
    <t>Karisandra</t>
  </si>
  <si>
    <t>166-16-000019</t>
  </si>
  <si>
    <t>Repairs to furnaces and other electrical repairs in Banashankari Electric Crematorium in Ward No 166.</t>
  </si>
  <si>
    <t>M/S Janardhana D.K.(Devi Electricals)</t>
  </si>
  <si>
    <t>166-16-000006</t>
  </si>
  <si>
    <t>Improvements to drain in 5th 6th and 7th cross in Kaverinagar in Ward No 166</t>
  </si>
  <si>
    <t>K.C. MANJUNATH</t>
  </si>
  <si>
    <t>166-16-000007</t>
  </si>
  <si>
    <t>Improvements to drain in 8th cross in Industrial layout BSK 2nd stage in Ward No 166</t>
  </si>
  <si>
    <t>166-15-000008</t>
  </si>
  <si>
    <t xml:space="preserve">Depot collections in Ward No-166 </t>
  </si>
  <si>
    <t>RAMAKRISHNAIAH</t>
  </si>
  <si>
    <t>166-17-000040</t>
  </si>
  <si>
    <t>Providing CC Camera at Garbage Block Spots in ward no 166</t>
  </si>
  <si>
    <t>M/S Shree Devi Enterprises (M.Gunashekar)</t>
  </si>
  <si>
    <t>166-16-000001</t>
  </si>
  <si>
    <t>Operation and Maintenance of Street Lighting System in Ward No.166 and 180 Package S-4 of South Zone</t>
  </si>
  <si>
    <t>M/S Aravinda Electricals</t>
  </si>
  <si>
    <t>166-16-000018</t>
  </si>
  <si>
    <t>Annual Electrical Maintenance of Banashankari Electric Crematorium in Ward No 166.</t>
  </si>
  <si>
    <t>M/S Shree shanmukha Engineers</t>
  </si>
  <si>
    <t>166-17-000002</t>
  </si>
  <si>
    <t>Improvements to Lakshman rao Bouleward D park in Karisandra ward no 166</t>
  </si>
  <si>
    <t>166-17-000003</t>
  </si>
  <si>
    <t>Improvements to Lakshman rao Bouleward E park in Karisandra ward no 166</t>
  </si>
  <si>
    <t>166-17-000009</t>
  </si>
  <si>
    <t>Providing Senior Citizen Gym Equipments in Umamaheshwari Temple Park in Karisandra ward no 166</t>
  </si>
  <si>
    <t>October</t>
  </si>
  <si>
    <t>166-17-000013</t>
  </si>
  <si>
    <t>Improvements of drain in 8th main road, BSK 2nd stage in Ward No- 166, Karisandra</t>
  </si>
  <si>
    <t>K S SRINIVASAN</t>
  </si>
  <si>
    <t>166-17-000024</t>
  </si>
  <si>
    <t>Construction of Anganavadi Centres in Kaveri nagar in 9th main road ,BSK 2nd stage in ward 166</t>
  </si>
  <si>
    <t>M/s. Nithyasree, Prop. Sri. Kumar Raju</t>
  </si>
  <si>
    <t>166-16-000002</t>
  </si>
  <si>
    <t>Maintanance of Drains and Roads in Ward Jurisdiction in Ward No.166</t>
  </si>
  <si>
    <t>MAHESH A</t>
  </si>
  <si>
    <t>166-16-000003</t>
  </si>
  <si>
    <t>Providing Pot Holes filling in Ward No.166</t>
  </si>
  <si>
    <t>166-17-000022</t>
  </si>
  <si>
    <t>Providing Cement concrete road in 17th E Cross road BSK 2nd stage in Ward No 166</t>
  </si>
  <si>
    <t>December</t>
  </si>
  <si>
    <t>166-17-000044</t>
  </si>
  <si>
    <t>Balance Improvement works to Lakshman Rao Buleward D,E and F Parks In Karisandra ward no 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</si>
</sst>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workbookViewId="0">
      <selection activeCell="B6" sqref="B6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5" width="10.85546875" style="9" bestFit="1" customWidth="1"/>
    <col min="6" max="6" width="13.28515625" style="9" bestFit="1" customWidth="1"/>
    <col min="7" max="7" width="24.7109375" style="9" customWidth="1"/>
    <col min="8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843</v>
      </c>
      <c r="B2" s="12" t="s">
        <v>34</v>
      </c>
      <c r="C2" s="12">
        <v>43225</v>
      </c>
      <c r="D2" s="4">
        <v>166</v>
      </c>
      <c r="E2" s="5" t="s">
        <v>50</v>
      </c>
      <c r="F2" s="4" t="s">
        <v>51</v>
      </c>
      <c r="G2" s="5" t="s">
        <v>52</v>
      </c>
      <c r="H2" s="4" t="str">
        <f>"000086"</f>
        <v>000086</v>
      </c>
      <c r="I2" s="3">
        <v>42738</v>
      </c>
      <c r="J2" s="4" t="str">
        <f>"000047"</f>
        <v>000047</v>
      </c>
      <c r="K2" s="3">
        <v>42758</v>
      </c>
      <c r="L2" s="4" t="str">
        <f>"000257"</f>
        <v>000257</v>
      </c>
      <c r="M2" s="3">
        <v>42758</v>
      </c>
      <c r="N2" s="4">
        <v>16</v>
      </c>
      <c r="O2" s="4" t="str">
        <f>"001054"</f>
        <v>001054</v>
      </c>
      <c r="P2" s="3">
        <v>43224</v>
      </c>
      <c r="Q2" s="6">
        <v>4.08094</v>
      </c>
      <c r="R2" s="6">
        <v>0.28975000000000001</v>
      </c>
      <c r="S2" s="6">
        <v>3.7911899999999998</v>
      </c>
      <c r="T2" s="4">
        <v>38</v>
      </c>
      <c r="U2" s="3">
        <v>43225</v>
      </c>
      <c r="V2" s="4">
        <v>9686681397</v>
      </c>
      <c r="W2" s="5" t="s">
        <v>53</v>
      </c>
      <c r="X2" s="4" t="s">
        <v>46</v>
      </c>
      <c r="Y2" s="5" t="s">
        <v>47</v>
      </c>
      <c r="Z2" s="4" t="s">
        <v>42</v>
      </c>
      <c r="AA2" s="5" t="s">
        <v>43</v>
      </c>
      <c r="AB2" s="6">
        <v>4.0809400000000003E-2</v>
      </c>
      <c r="AD2" s="7"/>
      <c r="AF2" s="7"/>
      <c r="AG2" s="7"/>
    </row>
    <row r="3" spans="1:33" x14ac:dyDescent="0.2">
      <c r="A3" s="11">
        <v>1249</v>
      </c>
      <c r="B3" s="12" t="s">
        <v>34</v>
      </c>
      <c r="C3" s="12">
        <v>43238</v>
      </c>
      <c r="D3" s="4">
        <v>166</v>
      </c>
      <c r="E3" s="5" t="s">
        <v>50</v>
      </c>
      <c r="F3" s="4" t="s">
        <v>54</v>
      </c>
      <c r="G3" s="5" t="s">
        <v>55</v>
      </c>
      <c r="H3" s="4" t="str">
        <f>"000108"</f>
        <v>000108</v>
      </c>
      <c r="I3" s="3">
        <v>42429</v>
      </c>
      <c r="J3" s="4" t="str">
        <f>"000037"</f>
        <v>000037</v>
      </c>
      <c r="K3" s="3">
        <v>42582</v>
      </c>
      <c r="L3" s="4" t="str">
        <f>"000240"</f>
        <v>000240</v>
      </c>
      <c r="M3" s="3">
        <v>42613</v>
      </c>
      <c r="N3" s="4">
        <v>16</v>
      </c>
      <c r="O3" s="4" t="str">
        <f>"001480"</f>
        <v>001480</v>
      </c>
      <c r="P3" s="3">
        <v>43236</v>
      </c>
      <c r="Q3" s="6">
        <v>9.5398800000000001</v>
      </c>
      <c r="R3" s="6">
        <v>1.2898799999999999</v>
      </c>
      <c r="S3" s="6">
        <v>8.25</v>
      </c>
      <c r="T3" s="4">
        <v>52</v>
      </c>
      <c r="U3" s="3">
        <v>43238</v>
      </c>
      <c r="V3" s="4">
        <v>8722933994</v>
      </c>
      <c r="W3" s="5" t="s">
        <v>56</v>
      </c>
      <c r="X3" s="4" t="s">
        <v>29</v>
      </c>
      <c r="Y3" s="5" t="s">
        <v>30</v>
      </c>
      <c r="Z3" s="4" t="s">
        <v>48</v>
      </c>
      <c r="AA3" s="5" t="s">
        <v>49</v>
      </c>
      <c r="AB3" s="6">
        <v>9.5398800000000006E-2</v>
      </c>
      <c r="AD3" s="7"/>
      <c r="AF3" s="7"/>
      <c r="AG3" s="7"/>
    </row>
    <row r="4" spans="1:33" x14ac:dyDescent="0.2">
      <c r="A4" s="11">
        <v>1250</v>
      </c>
      <c r="B4" s="12" t="s">
        <v>34</v>
      </c>
      <c r="C4" s="12">
        <v>43238</v>
      </c>
      <c r="D4" s="4">
        <v>166</v>
      </c>
      <c r="E4" s="5" t="s">
        <v>50</v>
      </c>
      <c r="F4" s="4" t="s">
        <v>57</v>
      </c>
      <c r="G4" s="5" t="s">
        <v>58</v>
      </c>
      <c r="H4" s="4" t="str">
        <f>"000107"</f>
        <v>000107</v>
      </c>
      <c r="I4" s="3">
        <v>42429</v>
      </c>
      <c r="J4" s="4" t="str">
        <f>"000032"</f>
        <v>000032</v>
      </c>
      <c r="K4" s="3">
        <v>42557</v>
      </c>
      <c r="L4" s="4" t="str">
        <f>"000241"</f>
        <v>000241</v>
      </c>
      <c r="M4" s="3">
        <v>42613</v>
      </c>
      <c r="N4" s="4">
        <v>16</v>
      </c>
      <c r="O4" s="4" t="str">
        <f>"001481"</f>
        <v>001481</v>
      </c>
      <c r="P4" s="3">
        <v>43236</v>
      </c>
      <c r="Q4" s="6">
        <v>9.8546399999999998</v>
      </c>
      <c r="R4" s="6">
        <v>1.3316399999999999</v>
      </c>
      <c r="S4" s="6">
        <v>8.5229999999999997</v>
      </c>
      <c r="T4" s="4">
        <v>52</v>
      </c>
      <c r="U4" s="3">
        <v>43238</v>
      </c>
      <c r="V4" s="4">
        <v>8722933994</v>
      </c>
      <c r="W4" s="5" t="s">
        <v>56</v>
      </c>
      <c r="X4" s="4" t="s">
        <v>29</v>
      </c>
      <c r="Y4" s="5" t="s">
        <v>30</v>
      </c>
      <c r="Z4" s="4" t="s">
        <v>48</v>
      </c>
      <c r="AA4" s="5" t="s">
        <v>49</v>
      </c>
      <c r="AB4" s="6">
        <v>9.8546399999999992E-2</v>
      </c>
      <c r="AD4" s="7"/>
      <c r="AF4" s="7"/>
      <c r="AG4" s="7"/>
    </row>
    <row r="5" spans="1:33" x14ac:dyDescent="0.2">
      <c r="A5" s="11">
        <v>1574</v>
      </c>
      <c r="B5" s="12" t="s">
        <v>34</v>
      </c>
      <c r="C5" s="12">
        <v>43251</v>
      </c>
      <c r="D5" s="4">
        <v>166</v>
      </c>
      <c r="E5" s="5" t="s">
        <v>50</v>
      </c>
      <c r="F5" s="4" t="s">
        <v>59</v>
      </c>
      <c r="G5" s="5" t="s">
        <v>60</v>
      </c>
      <c r="H5" s="4" t="str">
        <f>"000044"</f>
        <v>000044</v>
      </c>
      <c r="I5" s="3">
        <v>42189</v>
      </c>
      <c r="J5" s="4" t="str">
        <f>"000024"</f>
        <v>000024</v>
      </c>
      <c r="K5" s="3">
        <v>42549</v>
      </c>
      <c r="L5" s="4" t="str">
        <f>"000205"</f>
        <v>000205</v>
      </c>
      <c r="M5" s="3">
        <v>42606</v>
      </c>
      <c r="N5" s="4">
        <v>15</v>
      </c>
      <c r="O5" s="4" t="str">
        <f>"001948"</f>
        <v>001948</v>
      </c>
      <c r="P5" s="3">
        <v>43246</v>
      </c>
      <c r="Q5" s="6">
        <v>4.8439500000000004</v>
      </c>
      <c r="R5" s="6">
        <v>0.72094999999999998</v>
      </c>
      <c r="S5" s="6">
        <v>4.1230000000000002</v>
      </c>
      <c r="T5" s="4">
        <v>67</v>
      </c>
      <c r="U5" s="3">
        <v>43251</v>
      </c>
      <c r="V5" s="4">
        <v>9448153841</v>
      </c>
      <c r="W5" s="5" t="s">
        <v>61</v>
      </c>
      <c r="X5" s="4" t="s">
        <v>29</v>
      </c>
      <c r="Y5" s="5" t="s">
        <v>30</v>
      </c>
      <c r="Z5" s="4" t="s">
        <v>48</v>
      </c>
      <c r="AA5" s="5" t="s">
        <v>49</v>
      </c>
      <c r="AB5" s="6">
        <v>4.8439500000000003E-2</v>
      </c>
      <c r="AD5" s="7"/>
      <c r="AF5" s="7"/>
      <c r="AG5" s="7"/>
    </row>
    <row r="6" spans="1:33" x14ac:dyDescent="0.2">
      <c r="A6" s="11">
        <v>3105</v>
      </c>
      <c r="B6" s="12" t="s">
        <v>31</v>
      </c>
      <c r="C6" s="12">
        <v>43287</v>
      </c>
      <c r="D6" s="4">
        <v>166</v>
      </c>
      <c r="E6" s="5" t="s">
        <v>50</v>
      </c>
      <c r="F6" s="4" t="s">
        <v>62</v>
      </c>
      <c r="G6" s="5" t="s">
        <v>63</v>
      </c>
      <c r="H6" s="4" t="str">
        <f>"000199"</f>
        <v>000199</v>
      </c>
      <c r="I6" s="3">
        <v>43176</v>
      </c>
      <c r="J6" s="4" t="str">
        <f>"000157"</f>
        <v>000157</v>
      </c>
      <c r="K6" s="3">
        <v>43187</v>
      </c>
      <c r="L6" s="4" t="str">
        <f>"000162"</f>
        <v>000162</v>
      </c>
      <c r="M6" s="3">
        <v>43187</v>
      </c>
      <c r="N6" s="4">
        <v>17</v>
      </c>
      <c r="O6" s="4" t="str">
        <f>"003353"</f>
        <v>003353</v>
      </c>
      <c r="P6" s="3">
        <v>43286</v>
      </c>
      <c r="Q6" s="6">
        <v>7.484</v>
      </c>
      <c r="R6" s="6">
        <v>0.23200000000000001</v>
      </c>
      <c r="S6" s="6">
        <v>7.2519999999999998</v>
      </c>
      <c r="T6" s="4">
        <v>114</v>
      </c>
      <c r="U6" s="3">
        <v>43287</v>
      </c>
      <c r="V6" s="4">
        <v>0</v>
      </c>
      <c r="W6" s="5" t="s">
        <v>64</v>
      </c>
      <c r="X6" s="4" t="s">
        <v>36</v>
      </c>
      <c r="Y6" s="5" t="s">
        <v>37</v>
      </c>
      <c r="Z6" s="4" t="s">
        <v>42</v>
      </c>
      <c r="AA6" s="5" t="s">
        <v>43</v>
      </c>
      <c r="AB6" s="6">
        <v>7.4840000000000004E-2</v>
      </c>
      <c r="AD6" s="7"/>
      <c r="AF6" s="7"/>
      <c r="AG6" s="7"/>
    </row>
    <row r="7" spans="1:33" x14ac:dyDescent="0.2">
      <c r="A7" s="11">
        <v>3605</v>
      </c>
      <c r="B7" s="12" t="s">
        <v>31</v>
      </c>
      <c r="C7" s="12">
        <v>43299</v>
      </c>
      <c r="D7" s="4">
        <v>166</v>
      </c>
      <c r="E7" s="5" t="s">
        <v>50</v>
      </c>
      <c r="F7" s="4" t="s">
        <v>65</v>
      </c>
      <c r="G7" s="5" t="s">
        <v>66</v>
      </c>
      <c r="H7" s="4" t="str">
        <f>"000028"</f>
        <v>000028</v>
      </c>
      <c r="I7" s="3">
        <v>42934</v>
      </c>
      <c r="J7" s="4" t="str">
        <f>"000142"</f>
        <v>000142</v>
      </c>
      <c r="K7" s="3">
        <v>43185</v>
      </c>
      <c r="L7" s="4" t="str">
        <f>"000147"</f>
        <v>000147</v>
      </c>
      <c r="M7" s="3">
        <v>43185</v>
      </c>
      <c r="N7" s="4">
        <v>16</v>
      </c>
      <c r="O7" s="4" t="str">
        <f>"004313"</f>
        <v>004313</v>
      </c>
      <c r="P7" s="3">
        <v>43306</v>
      </c>
      <c r="Q7" s="6">
        <v>16.223030000000001</v>
      </c>
      <c r="R7" s="6">
        <v>1.2628299999999999</v>
      </c>
      <c r="S7" s="6">
        <v>14.9602</v>
      </c>
      <c r="T7" s="4">
        <v>127</v>
      </c>
      <c r="U7" s="3">
        <v>43299</v>
      </c>
      <c r="V7" s="4">
        <v>0</v>
      </c>
      <c r="W7" s="5" t="s">
        <v>67</v>
      </c>
      <c r="X7" s="4" t="s">
        <v>32</v>
      </c>
      <c r="Y7" s="5" t="s">
        <v>33</v>
      </c>
      <c r="Z7" s="4" t="s">
        <v>42</v>
      </c>
      <c r="AA7" s="5" t="s">
        <v>43</v>
      </c>
      <c r="AB7" s="6">
        <v>0.16223030000000002</v>
      </c>
      <c r="AD7" s="7"/>
      <c r="AF7" s="7"/>
      <c r="AG7" s="7"/>
    </row>
    <row r="8" spans="1:33" x14ac:dyDescent="0.2">
      <c r="A8" s="11">
        <v>4168</v>
      </c>
      <c r="B8" s="12" t="s">
        <v>31</v>
      </c>
      <c r="C8" s="12">
        <v>43308</v>
      </c>
      <c r="D8" s="4">
        <v>166</v>
      </c>
      <c r="E8" s="5" t="s">
        <v>50</v>
      </c>
      <c r="F8" s="4" t="s">
        <v>65</v>
      </c>
      <c r="G8" s="5" t="s">
        <v>66</v>
      </c>
      <c r="H8" s="4" t="str">
        <f>"000028"</f>
        <v>000028</v>
      </c>
      <c r="I8" s="3">
        <v>42934</v>
      </c>
      <c r="J8" s="4" t="str">
        <f>"000142"</f>
        <v>000142</v>
      </c>
      <c r="K8" s="3">
        <v>43185</v>
      </c>
      <c r="L8" s="4" t="str">
        <f>"000147"</f>
        <v>000147</v>
      </c>
      <c r="M8" s="3">
        <v>43185</v>
      </c>
      <c r="N8" s="4">
        <v>16</v>
      </c>
      <c r="O8" s="4" t="str">
        <f>"004313"</f>
        <v>004313</v>
      </c>
      <c r="P8" s="3">
        <v>43306</v>
      </c>
      <c r="Q8" s="6">
        <v>3.2188099999999999</v>
      </c>
      <c r="R8" s="6">
        <v>0.73468999999999995</v>
      </c>
      <c r="S8" s="6">
        <v>2.4841199999999999</v>
      </c>
      <c r="T8" s="4">
        <v>146</v>
      </c>
      <c r="U8" s="3">
        <v>43308</v>
      </c>
      <c r="V8" s="4">
        <v>0</v>
      </c>
      <c r="W8" s="5" t="s">
        <v>67</v>
      </c>
      <c r="X8" s="4" t="s">
        <v>32</v>
      </c>
      <c r="Y8" s="5" t="s">
        <v>33</v>
      </c>
      <c r="Z8" s="4" t="s">
        <v>42</v>
      </c>
      <c r="AA8" s="5" t="s">
        <v>43</v>
      </c>
      <c r="AB8" s="6">
        <v>3.2188099999999997E-2</v>
      </c>
      <c r="AD8" s="7"/>
      <c r="AF8" s="7"/>
      <c r="AG8" s="7"/>
    </row>
    <row r="9" spans="1:33" x14ac:dyDescent="0.2">
      <c r="A9" s="11">
        <v>5115</v>
      </c>
      <c r="B9" s="12" t="s">
        <v>28</v>
      </c>
      <c r="C9" s="12">
        <v>43337</v>
      </c>
      <c r="D9" s="4">
        <v>166</v>
      </c>
      <c r="E9" s="5" t="s">
        <v>50</v>
      </c>
      <c r="F9" s="4" t="s">
        <v>68</v>
      </c>
      <c r="G9" s="5" t="s">
        <v>69</v>
      </c>
      <c r="H9" s="4" t="str">
        <f>"000002"</f>
        <v>000002</v>
      </c>
      <c r="I9" s="3">
        <v>42461</v>
      </c>
      <c r="J9" s="4" t="str">
        <f>"000001"</f>
        <v>000001</v>
      </c>
      <c r="K9" s="3">
        <v>42926</v>
      </c>
      <c r="L9" s="4" t="str">
        <f>"229"</f>
        <v>229</v>
      </c>
      <c r="M9" s="3">
        <v>42927</v>
      </c>
      <c r="N9" s="4">
        <v>16</v>
      </c>
      <c r="O9" s="4" t="str">
        <f>"005380"</f>
        <v>005380</v>
      </c>
      <c r="P9" s="3">
        <v>43335</v>
      </c>
      <c r="Q9" s="6">
        <v>4.4482799999999996</v>
      </c>
      <c r="R9" s="6">
        <v>0.31583</v>
      </c>
      <c r="S9" s="6">
        <v>4.1324500000000004</v>
      </c>
      <c r="T9" s="4">
        <v>180</v>
      </c>
      <c r="U9" s="3">
        <v>43337</v>
      </c>
      <c r="V9" s="4">
        <v>9686681397</v>
      </c>
      <c r="W9" s="5" t="s">
        <v>70</v>
      </c>
      <c r="X9" s="4" t="s">
        <v>46</v>
      </c>
      <c r="Y9" s="5" t="s">
        <v>47</v>
      </c>
      <c r="Z9" s="4" t="s">
        <v>42</v>
      </c>
      <c r="AA9" s="5" t="s">
        <v>43</v>
      </c>
      <c r="AB9" s="6">
        <v>4.4482799999999996E-2</v>
      </c>
      <c r="AD9" s="7"/>
      <c r="AF9" s="7"/>
      <c r="AG9" s="7"/>
    </row>
    <row r="10" spans="1:33" x14ac:dyDescent="0.2">
      <c r="A10" s="11">
        <v>5741</v>
      </c>
      <c r="B10" s="12" t="s">
        <v>35</v>
      </c>
      <c r="C10" s="12">
        <v>43370</v>
      </c>
      <c r="D10" s="4">
        <v>166</v>
      </c>
      <c r="E10" s="5" t="s">
        <v>50</v>
      </c>
      <c r="F10" s="4" t="s">
        <v>71</v>
      </c>
      <c r="G10" s="5" t="s">
        <v>72</v>
      </c>
      <c r="H10" s="4" t="str">
        <f>"000059"</f>
        <v>000059</v>
      </c>
      <c r="I10" s="3">
        <v>42593</v>
      </c>
      <c r="J10" s="4" t="str">
        <f>"019"</f>
        <v>019</v>
      </c>
      <c r="K10" s="3">
        <v>17</v>
      </c>
      <c r="L10" s="4" t="str">
        <f>"000004"</f>
        <v>000004</v>
      </c>
      <c r="M10" s="3">
        <v>42990</v>
      </c>
      <c r="N10" s="4">
        <v>17</v>
      </c>
      <c r="O10" s="4" t="str">
        <f>"005808"</f>
        <v>005808</v>
      </c>
      <c r="P10" s="3">
        <v>43362</v>
      </c>
      <c r="Q10" s="6">
        <v>89.938000000000002</v>
      </c>
      <c r="R10" s="6">
        <v>13.294750000000001</v>
      </c>
      <c r="S10" s="6">
        <v>76.643249999999995</v>
      </c>
      <c r="T10" s="4">
        <v>219</v>
      </c>
      <c r="U10" s="3">
        <v>43370</v>
      </c>
      <c r="V10" s="4">
        <v>9845019853</v>
      </c>
      <c r="W10" s="5" t="s">
        <v>38</v>
      </c>
      <c r="X10" s="4" t="s">
        <v>40</v>
      </c>
      <c r="Y10" s="5" t="s">
        <v>41</v>
      </c>
      <c r="Z10" s="4" t="s">
        <v>44</v>
      </c>
      <c r="AA10" s="5" t="s">
        <v>45</v>
      </c>
      <c r="AB10" s="6">
        <f t="shared" ref="AB10:AB18" si="0">Q10/100</f>
        <v>0.89938000000000007</v>
      </c>
      <c r="AD10" s="7"/>
      <c r="AF10" s="7"/>
      <c r="AG10" s="7"/>
    </row>
    <row r="11" spans="1:33" x14ac:dyDescent="0.2">
      <c r="A11" s="11">
        <v>5742</v>
      </c>
      <c r="B11" s="12" t="s">
        <v>35</v>
      </c>
      <c r="C11" s="12">
        <v>43370</v>
      </c>
      <c r="D11" s="4">
        <v>166</v>
      </c>
      <c r="E11" s="5" t="s">
        <v>50</v>
      </c>
      <c r="F11" s="4" t="s">
        <v>73</v>
      </c>
      <c r="G11" s="5" t="s">
        <v>74</v>
      </c>
      <c r="H11" s="4" t="str">
        <f>"000058"</f>
        <v>000058</v>
      </c>
      <c r="I11" s="3">
        <v>42593</v>
      </c>
      <c r="J11" s="4" t="str">
        <f>"021"</f>
        <v>021</v>
      </c>
      <c r="K11" s="3">
        <v>17</v>
      </c>
      <c r="L11" s="4" t="str">
        <f>"000005"</f>
        <v>000005</v>
      </c>
      <c r="M11" s="3">
        <v>42990</v>
      </c>
      <c r="N11" s="4">
        <v>17</v>
      </c>
      <c r="O11" s="4" t="str">
        <f>"005809"</f>
        <v>005809</v>
      </c>
      <c r="P11" s="3">
        <v>43362</v>
      </c>
      <c r="Q11" s="6">
        <v>84.902799999999999</v>
      </c>
      <c r="R11" s="6">
        <v>12.5746</v>
      </c>
      <c r="S11" s="6">
        <v>72.328199999999995</v>
      </c>
      <c r="T11" s="4">
        <v>219</v>
      </c>
      <c r="U11" s="3">
        <v>43370</v>
      </c>
      <c r="V11" s="4">
        <v>9845019853</v>
      </c>
      <c r="W11" s="5" t="s">
        <v>38</v>
      </c>
      <c r="X11" s="4" t="s">
        <v>40</v>
      </c>
      <c r="Y11" s="5" t="s">
        <v>41</v>
      </c>
      <c r="Z11" s="4" t="s">
        <v>44</v>
      </c>
      <c r="AA11" s="5" t="s">
        <v>45</v>
      </c>
      <c r="AB11" s="6">
        <f t="shared" si="0"/>
        <v>0.849028</v>
      </c>
      <c r="AD11" s="7"/>
      <c r="AF11" s="7"/>
      <c r="AG11" s="7"/>
    </row>
    <row r="12" spans="1:33" x14ac:dyDescent="0.2">
      <c r="A12" s="11">
        <v>5743</v>
      </c>
      <c r="B12" s="12" t="s">
        <v>35</v>
      </c>
      <c r="C12" s="12">
        <v>43370</v>
      </c>
      <c r="D12" s="4">
        <v>166</v>
      </c>
      <c r="E12" s="5" t="s">
        <v>50</v>
      </c>
      <c r="F12" s="4" t="s">
        <v>75</v>
      </c>
      <c r="G12" s="5" t="s">
        <v>76</v>
      </c>
      <c r="H12" s="4" t="str">
        <f>"000135"</f>
        <v>000135</v>
      </c>
      <c r="I12" s="3">
        <v>42772</v>
      </c>
      <c r="J12" s="4" t="str">
        <f>"20"</f>
        <v>20</v>
      </c>
      <c r="K12" s="3" t="s">
        <v>39</v>
      </c>
      <c r="L12" s="4" t="str">
        <f>"000006"</f>
        <v>000006</v>
      </c>
      <c r="M12" s="3">
        <v>42990</v>
      </c>
      <c r="N12" s="4">
        <v>17</v>
      </c>
      <c r="O12" s="4" t="str">
        <f>"005810"</f>
        <v>005810</v>
      </c>
      <c r="P12" s="3">
        <v>43362</v>
      </c>
      <c r="Q12" s="6">
        <v>24.947700000000001</v>
      </c>
      <c r="R12" s="6">
        <v>3.7084999999999999</v>
      </c>
      <c r="S12" s="6">
        <v>21.2392</v>
      </c>
      <c r="T12" s="4">
        <v>219</v>
      </c>
      <c r="U12" s="3">
        <v>43370</v>
      </c>
      <c r="V12" s="4">
        <v>9845019853</v>
      </c>
      <c r="W12" s="5" t="s">
        <v>38</v>
      </c>
      <c r="X12" s="4" t="s">
        <v>40</v>
      </c>
      <c r="Y12" s="5" t="s">
        <v>41</v>
      </c>
      <c r="Z12" s="4" t="s">
        <v>44</v>
      </c>
      <c r="AA12" s="5" t="s">
        <v>45</v>
      </c>
      <c r="AB12" s="6">
        <f t="shared" si="0"/>
        <v>0.249477</v>
      </c>
      <c r="AD12" s="7"/>
      <c r="AF12" s="7"/>
      <c r="AG12" s="7"/>
    </row>
    <row r="13" spans="1:33" x14ac:dyDescent="0.2">
      <c r="A13" s="11">
        <v>6269</v>
      </c>
      <c r="B13" s="12" t="s">
        <v>77</v>
      </c>
      <c r="C13" s="12">
        <v>43385</v>
      </c>
      <c r="D13" s="4">
        <v>166</v>
      </c>
      <c r="E13" s="5" t="s">
        <v>50</v>
      </c>
      <c r="F13" s="4" t="s">
        <v>78</v>
      </c>
      <c r="G13" s="5" t="s">
        <v>79</v>
      </c>
      <c r="H13" s="4" t="str">
        <f>"000087"</f>
        <v>000087</v>
      </c>
      <c r="I13" s="3">
        <v>42797</v>
      </c>
      <c r="J13" s="4" t="str">
        <f>"000003"</f>
        <v>000003</v>
      </c>
      <c r="K13" s="3">
        <v>42853</v>
      </c>
      <c r="L13" s="4" t="str">
        <f>"000022"</f>
        <v>000022</v>
      </c>
      <c r="M13" s="3">
        <v>42853</v>
      </c>
      <c r="N13" s="4">
        <v>17</v>
      </c>
      <c r="O13" s="4" t="str">
        <f>"006065"</f>
        <v>006065</v>
      </c>
      <c r="P13" s="3">
        <v>43374</v>
      </c>
      <c r="Q13" s="6">
        <v>11.25468</v>
      </c>
      <c r="R13" s="6">
        <v>1.49068</v>
      </c>
      <c r="S13" s="6">
        <v>9.7639999999999993</v>
      </c>
      <c r="T13" s="4">
        <v>230</v>
      </c>
      <c r="U13" s="3">
        <v>43385</v>
      </c>
      <c r="V13" s="4">
        <v>9448085873</v>
      </c>
      <c r="W13" s="5" t="s">
        <v>80</v>
      </c>
      <c r="X13" s="4" t="s">
        <v>29</v>
      </c>
      <c r="Y13" s="5" t="s">
        <v>30</v>
      </c>
      <c r="Z13" s="4" t="s">
        <v>48</v>
      </c>
      <c r="AA13" s="5" t="s">
        <v>49</v>
      </c>
      <c r="AB13" s="6">
        <f t="shared" si="0"/>
        <v>0.1125468</v>
      </c>
      <c r="AD13" s="7"/>
      <c r="AF13" s="7"/>
      <c r="AG13" s="7"/>
    </row>
    <row r="14" spans="1:33" x14ac:dyDescent="0.2">
      <c r="A14" s="11">
        <v>6636</v>
      </c>
      <c r="B14" s="12" t="s">
        <v>77</v>
      </c>
      <c r="C14" s="12">
        <v>43389</v>
      </c>
      <c r="D14" s="4">
        <v>166</v>
      </c>
      <c r="E14" s="5" t="s">
        <v>50</v>
      </c>
      <c r="F14" s="4" t="s">
        <v>81</v>
      </c>
      <c r="G14" s="5" t="s">
        <v>82</v>
      </c>
      <c r="H14" s="4" t="str">
        <f>"000001"</f>
        <v>000001</v>
      </c>
      <c r="I14" s="3">
        <v>42947</v>
      </c>
      <c r="J14" s="4" t="str">
        <f>"000034"</f>
        <v>000034</v>
      </c>
      <c r="K14" s="3">
        <v>43119</v>
      </c>
      <c r="L14" s="4" t="str">
        <f>"000084"</f>
        <v>000084</v>
      </c>
      <c r="M14" s="3">
        <v>43120</v>
      </c>
      <c r="N14" s="4">
        <v>17</v>
      </c>
      <c r="O14" s="4" t="str">
        <f>"006539"</f>
        <v>006539</v>
      </c>
      <c r="P14" s="3">
        <v>43383</v>
      </c>
      <c r="Q14" s="6">
        <v>10.293799999999999</v>
      </c>
      <c r="R14" s="6">
        <v>1.0138</v>
      </c>
      <c r="S14" s="6">
        <v>9.2799999999999994</v>
      </c>
      <c r="T14" s="4">
        <v>241</v>
      </c>
      <c r="U14" s="3">
        <v>43389</v>
      </c>
      <c r="V14" s="4">
        <v>9343662663</v>
      </c>
      <c r="W14" s="5" t="s">
        <v>83</v>
      </c>
      <c r="X14" s="4" t="s">
        <v>29</v>
      </c>
      <c r="Y14" s="5" t="s">
        <v>30</v>
      </c>
      <c r="Z14" s="4" t="s">
        <v>48</v>
      </c>
      <c r="AA14" s="5" t="s">
        <v>49</v>
      </c>
      <c r="AB14" s="6">
        <f t="shared" si="0"/>
        <v>0.10293799999999999</v>
      </c>
      <c r="AD14" s="7"/>
      <c r="AF14" s="7"/>
      <c r="AG14" s="7"/>
    </row>
    <row r="15" spans="1:33" x14ac:dyDescent="0.2">
      <c r="A15" s="11">
        <v>6859</v>
      </c>
      <c r="B15" s="12" t="s">
        <v>77</v>
      </c>
      <c r="C15" s="12">
        <v>43398</v>
      </c>
      <c r="D15" s="4">
        <v>166</v>
      </c>
      <c r="E15" s="5" t="s">
        <v>50</v>
      </c>
      <c r="F15" s="4" t="s">
        <v>84</v>
      </c>
      <c r="G15" s="5" t="s">
        <v>85</v>
      </c>
      <c r="H15" s="4" t="str">
        <f>"000067"</f>
        <v>000067</v>
      </c>
      <c r="I15" s="3">
        <v>42404</v>
      </c>
      <c r="J15" s="4" t="str">
        <f>"000070"</f>
        <v>000070</v>
      </c>
      <c r="K15" s="3">
        <v>43168</v>
      </c>
      <c r="L15" s="4" t="str">
        <f>"000161"</f>
        <v>000161</v>
      </c>
      <c r="M15" s="3">
        <v>43172</v>
      </c>
      <c r="N15" s="4">
        <v>16</v>
      </c>
      <c r="O15" s="4" t="str">
        <f>"006910"</f>
        <v>006910</v>
      </c>
      <c r="P15" s="3">
        <v>43395</v>
      </c>
      <c r="Q15" s="6">
        <v>9.6817399999999996</v>
      </c>
      <c r="R15" s="6">
        <v>0.88473999999999997</v>
      </c>
      <c r="S15" s="6">
        <v>8.7970000000000006</v>
      </c>
      <c r="T15" s="4">
        <v>248</v>
      </c>
      <c r="U15" s="3">
        <v>43398</v>
      </c>
      <c r="V15" s="4">
        <v>9620450040</v>
      </c>
      <c r="W15" s="5" t="s">
        <v>86</v>
      </c>
      <c r="X15" s="4" t="s">
        <v>29</v>
      </c>
      <c r="Y15" s="5" t="s">
        <v>30</v>
      </c>
      <c r="Z15" s="4" t="s">
        <v>48</v>
      </c>
      <c r="AA15" s="5" t="s">
        <v>49</v>
      </c>
      <c r="AB15" s="6">
        <f t="shared" si="0"/>
        <v>9.6817399999999998E-2</v>
      </c>
      <c r="AD15" s="7"/>
      <c r="AF15" s="7"/>
      <c r="AG15" s="7"/>
    </row>
    <row r="16" spans="1:33" x14ac:dyDescent="0.2">
      <c r="A16" s="11">
        <v>6860</v>
      </c>
      <c r="B16" s="12" t="s">
        <v>77</v>
      </c>
      <c r="C16" s="12">
        <v>43398</v>
      </c>
      <c r="D16" s="4">
        <v>166</v>
      </c>
      <c r="E16" s="5" t="s">
        <v>50</v>
      </c>
      <c r="F16" s="4" t="s">
        <v>87</v>
      </c>
      <c r="G16" s="5" t="s">
        <v>88</v>
      </c>
      <c r="H16" s="4" t="str">
        <f>"000068"</f>
        <v>000068</v>
      </c>
      <c r="I16" s="3">
        <v>42404</v>
      </c>
      <c r="J16" s="4" t="str">
        <f>"000071"</f>
        <v>000071</v>
      </c>
      <c r="K16" s="3">
        <v>43168</v>
      </c>
      <c r="L16" s="4" t="str">
        <f>"000162"</f>
        <v>000162</v>
      </c>
      <c r="M16" s="3">
        <v>43172</v>
      </c>
      <c r="N16" s="4">
        <v>16</v>
      </c>
      <c r="O16" s="4" t="str">
        <f>"006911"</f>
        <v>006911</v>
      </c>
      <c r="P16" s="3">
        <v>43395</v>
      </c>
      <c r="Q16" s="6">
        <v>9.5433900000000005</v>
      </c>
      <c r="R16" s="6">
        <v>3.6793900000000002</v>
      </c>
      <c r="S16" s="6">
        <v>5.8639999999999999</v>
      </c>
      <c r="T16" s="4">
        <v>248</v>
      </c>
      <c r="U16" s="3">
        <v>43398</v>
      </c>
      <c r="V16" s="4">
        <v>9620450040</v>
      </c>
      <c r="W16" s="5" t="s">
        <v>86</v>
      </c>
      <c r="X16" s="4" t="s">
        <v>29</v>
      </c>
      <c r="Y16" s="5" t="s">
        <v>30</v>
      </c>
      <c r="Z16" s="4" t="s">
        <v>48</v>
      </c>
      <c r="AA16" s="5" t="s">
        <v>49</v>
      </c>
      <c r="AB16" s="6">
        <f t="shared" si="0"/>
        <v>9.5433900000000002E-2</v>
      </c>
      <c r="AD16" s="7"/>
      <c r="AF16" s="7"/>
      <c r="AG16" s="7"/>
    </row>
    <row r="17" spans="1:33" x14ac:dyDescent="0.2">
      <c r="A17" s="11">
        <v>6861</v>
      </c>
      <c r="B17" s="12" t="s">
        <v>77</v>
      </c>
      <c r="C17" s="12">
        <v>43398</v>
      </c>
      <c r="D17" s="4">
        <v>166</v>
      </c>
      <c r="E17" s="5" t="s">
        <v>50</v>
      </c>
      <c r="F17" s="4" t="s">
        <v>89</v>
      </c>
      <c r="G17" s="5" t="s">
        <v>90</v>
      </c>
      <c r="H17" s="4" t="str">
        <f>"000006"</f>
        <v>000006</v>
      </c>
      <c r="I17" s="3">
        <v>42842</v>
      </c>
      <c r="J17" s="4" t="str">
        <f>"000072"</f>
        <v>000072</v>
      </c>
      <c r="K17" s="3">
        <v>43168</v>
      </c>
      <c r="L17" s="4" t="str">
        <f>"000163"</f>
        <v>000163</v>
      </c>
      <c r="M17" s="3">
        <v>43172</v>
      </c>
      <c r="N17" s="4">
        <v>17</v>
      </c>
      <c r="O17" s="4" t="str">
        <f>"006912"</f>
        <v>006912</v>
      </c>
      <c r="P17" s="3">
        <v>43395</v>
      </c>
      <c r="Q17" s="6">
        <v>6.2562899999999999</v>
      </c>
      <c r="R17" s="6">
        <v>0.76029000000000002</v>
      </c>
      <c r="S17" s="6">
        <v>5.4960000000000004</v>
      </c>
      <c r="T17" s="4">
        <v>248</v>
      </c>
      <c r="U17" s="3">
        <v>43398</v>
      </c>
      <c r="V17" s="4">
        <v>9620450040</v>
      </c>
      <c r="W17" s="5" t="s">
        <v>86</v>
      </c>
      <c r="X17" s="4" t="s">
        <v>29</v>
      </c>
      <c r="Y17" s="5" t="s">
        <v>30</v>
      </c>
      <c r="Z17" s="4" t="s">
        <v>48</v>
      </c>
      <c r="AA17" s="5" t="s">
        <v>49</v>
      </c>
      <c r="AB17" s="6">
        <f t="shared" si="0"/>
        <v>6.2562900000000005E-2</v>
      </c>
      <c r="AD17" s="7"/>
      <c r="AF17" s="7"/>
      <c r="AG17" s="7"/>
    </row>
    <row r="18" spans="1:33" x14ac:dyDescent="0.2">
      <c r="A18" s="11">
        <v>7802</v>
      </c>
      <c r="B18" s="12" t="s">
        <v>91</v>
      </c>
      <c r="C18" s="12">
        <v>43448</v>
      </c>
      <c r="D18" s="4">
        <v>166</v>
      </c>
      <c r="E18" s="5" t="s">
        <v>50</v>
      </c>
      <c r="F18" s="4" t="s">
        <v>92</v>
      </c>
      <c r="G18" s="5" t="s">
        <v>93</v>
      </c>
      <c r="H18" s="4" t="str">
        <f>"000004"</f>
        <v>000004</v>
      </c>
      <c r="I18" s="3">
        <v>42979</v>
      </c>
      <c r="J18" s="4" t="str">
        <f>"000007"</f>
        <v>000007</v>
      </c>
      <c r="K18" s="3">
        <v>42994</v>
      </c>
      <c r="L18" s="4" t="str">
        <f>"000014"</f>
        <v>000014</v>
      </c>
      <c r="M18" s="3">
        <v>42996</v>
      </c>
      <c r="N18" s="4">
        <v>17</v>
      </c>
      <c r="O18" s="4" t="str">
        <f>"007758"</f>
        <v>007758</v>
      </c>
      <c r="P18" s="3">
        <v>43444</v>
      </c>
      <c r="Q18" s="6">
        <v>24.970949999999998</v>
      </c>
      <c r="R18" s="6">
        <v>3.6816499999999999</v>
      </c>
      <c r="S18" s="6">
        <v>21.289300000000001</v>
      </c>
      <c r="T18" s="4">
        <v>292</v>
      </c>
      <c r="U18" s="3">
        <v>43448</v>
      </c>
      <c r="V18" s="4">
        <v>9845019853</v>
      </c>
      <c r="W18" s="5" t="s">
        <v>38</v>
      </c>
      <c r="X18" s="4" t="s">
        <v>40</v>
      </c>
      <c r="Y18" s="5" t="s">
        <v>41</v>
      </c>
      <c r="Z18" s="4" t="s">
        <v>44</v>
      </c>
      <c r="AA18" s="5" t="s">
        <v>45</v>
      </c>
      <c r="AB18" s="6">
        <f t="shared" si="0"/>
        <v>0.24970949999999997</v>
      </c>
      <c r="AD18" s="7"/>
      <c r="AF18" s="7"/>
      <c r="AG18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2019-01-17T14:54:33Z</dcterms:modified>
</cp:coreProperties>
</file>