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" i="1" l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<sst xmlns="http://schemas.openxmlformats.org/spreadsheetml/2006/main" count="163" uniqueCount="82">
  <si>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</si>
  <si>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</si>
  <si>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</si>
  <si>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</si>
  <si>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</si>
  <si>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</si>
  <si>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</si>
  <si>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</si>
  <si>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</si>
  <si>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</si>
  <si>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</si>
  <si>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</si>
  <si>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</si>
  <si>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</si>
  <si>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</si>
  <si>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</si>
  <si>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</si>
  <si>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</si>
  <si>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</si>
  <si>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</si>
  <si>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</si>
  <si>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</si>
  <si>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</si>
  <si>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</si>
  <si>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</si>
  <si>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</si>
  <si>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</si>
  <si>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</si>
  <si>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</si>
  <si>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</si>
  <si>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</si>
  <si>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</si>
  <si>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</si>
  <si>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May</t>
  </si>
  <si>
    <t>September</t>
  </si>
  <si>
    <t>P3110</t>
  </si>
  <si>
    <t>14th Finance Commission Grant Works</t>
  </si>
  <si>
    <t>June</t>
  </si>
  <si>
    <t>P3158</t>
  </si>
  <si>
    <t>SIP Infrastructure Project works</t>
  </si>
  <si>
    <t>Jaragana Halli</t>
  </si>
  <si>
    <t>186-16-000003</t>
  </si>
  <si>
    <t>PROVIDING CROSS BOARDS IN WARD NO 186 JARAGANAHALLI</t>
  </si>
  <si>
    <t>SHIVANNA H P</t>
  </si>
  <si>
    <t>ddo442</t>
  </si>
  <si>
    <t xml:space="preserve"> Assistant Executive Engineer Arekere  sub Division Bomanahalli Zone</t>
  </si>
  <si>
    <t>H P SHIVANNA</t>
  </si>
  <si>
    <t>186-15-000012</t>
  </si>
  <si>
    <t>Providing R C C Drains and Retaining Wall at Astalaxmi Layouot 4th Cross</t>
  </si>
  <si>
    <t>K BASAVARAJU</t>
  </si>
  <si>
    <t>186-14-000009</t>
  </si>
  <si>
    <t>PROVIDING CEMENT CONCRETE DRAIN IN 10TH AND 11TH CROSS ROADS IN K R LAYOUT IN WARD NO 186 JARAGANAHALLI</t>
  </si>
  <si>
    <t>K VISHWESHA</t>
  </si>
  <si>
    <t>186-16-000004</t>
  </si>
  <si>
    <t>Providing R C C Drains at Basavaraja Layout in ward No 186-Jaraganahalli</t>
  </si>
  <si>
    <t>Sri.D.Madaiah</t>
  </si>
  <si>
    <t>186-15-000008</t>
  </si>
  <si>
    <t>Providing R C C Drains at 4th Cross K R Layout in Ward No 186-Jaraganahalli</t>
  </si>
  <si>
    <t>186-17-000024</t>
  </si>
  <si>
    <t xml:space="preserve">Providing Asphalting Around Govindappa Layout,Annaiappa Layout and Munisanjevappa layout At Jaraganahalli </t>
  </si>
  <si>
    <t>C G CHANDRAPPA</t>
  </si>
  <si>
    <t>186-17-000023</t>
  </si>
  <si>
    <t>Providing Asphalting Around Jaraganahalli Main Road and Grama tana Roads At Jaraganahalli</t>
  </si>
  <si>
    <t>186-17-000028</t>
  </si>
  <si>
    <t>Providing CC Camera at Garbage block spots in ward no 186 Jaraganahalli</t>
  </si>
  <si>
    <t>Vijaya kumar A</t>
  </si>
  <si>
    <t>186-17-000029</t>
  </si>
  <si>
    <t>Providing dustbin s in ward no 186</t>
  </si>
  <si>
    <t>Waseemakram</t>
  </si>
  <si>
    <t>186-15-000011</t>
  </si>
  <si>
    <t>Providing R C C L Shape Drain in Govindappa layout From G K M Collage and Sarakki Kere</t>
  </si>
  <si>
    <t>186-17-000030</t>
  </si>
  <si>
    <t>Engagement of Gangman and Hiring of Troctor Tippers for maintenance of road side drains and other civil works in ward no 186 Jaraganahalli</t>
  </si>
  <si>
    <t>186-16-000009</t>
  </si>
  <si>
    <t>Providing R C C Drains at Sarakki thota to Chikkaswamy layout  In ward No 186-Jaraganahalli</t>
  </si>
  <si>
    <t>M Venkataswamy</t>
  </si>
  <si>
    <t>186-16-000006</t>
  </si>
  <si>
    <t>Providing Concrete Roads  in Guru Bar back Side (Internal roads ) in ward No 186 Jaraganahalli</t>
  </si>
  <si>
    <t>November</t>
  </si>
  <si>
    <t>186-16-000007</t>
  </si>
  <si>
    <t>Providing Concrete Roads  in Jaraganahalli Grama Tana in ward No 186 Jaraganahalli</t>
  </si>
  <si>
    <t>Sri.Shivanna H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</si>
</sst>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workbookViewId="0">
      <selection activeCell="C1" sqref="C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467</v>
      </c>
      <c r="B2" s="12" t="s">
        <v>28</v>
      </c>
      <c r="C2" s="12">
        <v>43200</v>
      </c>
      <c r="D2" s="4">
        <v>186</v>
      </c>
      <c r="E2" s="5" t="s">
        <v>40</v>
      </c>
      <c r="F2" s="4" t="s">
        <v>41</v>
      </c>
      <c r="G2" s="5" t="s">
        <v>42</v>
      </c>
      <c r="H2" s="4" t="str">
        <f>"000002"</f>
        <v>000002</v>
      </c>
      <c r="I2" s="3">
        <v>42404</v>
      </c>
      <c r="J2" s="4" t="str">
        <f>"000032"</f>
        <v>000032</v>
      </c>
      <c r="K2" s="3">
        <v>42461</v>
      </c>
      <c r="L2" s="4" t="str">
        <f>"000159"</f>
        <v>000159</v>
      </c>
      <c r="M2" s="3">
        <v>42580</v>
      </c>
      <c r="N2" s="4">
        <v>16</v>
      </c>
      <c r="O2" s="4" t="str">
        <f>"011032"</f>
        <v>011032</v>
      </c>
      <c r="P2" s="3">
        <v>43187</v>
      </c>
      <c r="Q2" s="6">
        <v>3.9251399999999999</v>
      </c>
      <c r="R2" s="6">
        <v>0.47127000000000002</v>
      </c>
      <c r="S2" s="6">
        <v>3.4538700000000002</v>
      </c>
      <c r="T2" s="4">
        <v>9</v>
      </c>
      <c r="U2" s="3">
        <v>43200</v>
      </c>
      <c r="V2" s="4">
        <v>9845445573</v>
      </c>
      <c r="W2" s="5" t="s">
        <v>43</v>
      </c>
      <c r="X2" s="4" t="s">
        <v>30</v>
      </c>
      <c r="Y2" s="5" t="s">
        <v>31</v>
      </c>
      <c r="Z2" s="4" t="s">
        <v>44</v>
      </c>
      <c r="AA2" s="5" t="s">
        <v>45</v>
      </c>
      <c r="AB2" s="6">
        <v>3.9251399999999999E-2</v>
      </c>
      <c r="AD2" s="7"/>
      <c r="AF2" s="7"/>
      <c r="AG2" s="7"/>
    </row>
    <row r="3" spans="1:33" x14ac:dyDescent="0.2">
      <c r="A3" s="11">
        <v>1593</v>
      </c>
      <c r="B3" s="12" t="s">
        <v>33</v>
      </c>
      <c r="C3" s="12">
        <v>43251</v>
      </c>
      <c r="D3" s="4">
        <v>186</v>
      </c>
      <c r="E3" s="5" t="s">
        <v>40</v>
      </c>
      <c r="F3" s="4" t="s">
        <v>41</v>
      </c>
      <c r="G3" s="5" t="s">
        <v>42</v>
      </c>
      <c r="H3" s="4" t="str">
        <f>"000002"</f>
        <v>000002</v>
      </c>
      <c r="I3" s="3">
        <v>42404</v>
      </c>
      <c r="J3" s="4" t="str">
        <f>"000032"</f>
        <v>000032</v>
      </c>
      <c r="K3" s="3">
        <v>42461</v>
      </c>
      <c r="L3" s="4" t="str">
        <f>"000159"</f>
        <v>000159</v>
      </c>
      <c r="M3" s="3">
        <v>42580</v>
      </c>
      <c r="N3" s="4">
        <v>16</v>
      </c>
      <c r="O3" s="4" t="str">
        <f>"011032"</f>
        <v>011032</v>
      </c>
      <c r="P3" s="3">
        <v>43187</v>
      </c>
      <c r="Q3" s="6">
        <v>10.640510000000001</v>
      </c>
      <c r="R3" s="6">
        <v>1.2799100000000001</v>
      </c>
      <c r="S3" s="6">
        <v>9.3605999999999998</v>
      </c>
      <c r="T3" s="4">
        <v>67</v>
      </c>
      <c r="U3" s="3">
        <v>43251</v>
      </c>
      <c r="V3" s="4">
        <v>9066887676</v>
      </c>
      <c r="W3" s="5" t="s">
        <v>46</v>
      </c>
      <c r="X3" s="4" t="s">
        <v>30</v>
      </c>
      <c r="Y3" s="5" t="s">
        <v>31</v>
      </c>
      <c r="Z3" s="4" t="s">
        <v>44</v>
      </c>
      <c r="AA3" s="5" t="s">
        <v>45</v>
      </c>
      <c r="AB3" s="6">
        <v>0.1064051</v>
      </c>
      <c r="AD3" s="7"/>
      <c r="AF3" s="7"/>
      <c r="AG3" s="7"/>
    </row>
    <row r="4" spans="1:33" x14ac:dyDescent="0.2">
      <c r="A4" s="11">
        <v>1594</v>
      </c>
      <c r="B4" s="12" t="s">
        <v>33</v>
      </c>
      <c r="C4" s="12">
        <v>43251</v>
      </c>
      <c r="D4" s="4">
        <v>186</v>
      </c>
      <c r="E4" s="5" t="s">
        <v>40</v>
      </c>
      <c r="F4" s="4" t="s">
        <v>47</v>
      </c>
      <c r="G4" s="5" t="s">
        <v>48</v>
      </c>
      <c r="H4" s="4" t="str">
        <f>"000166"</f>
        <v>000166</v>
      </c>
      <c r="I4" s="3">
        <v>42062</v>
      </c>
      <c r="J4" s="4" t="str">
        <f>"000088"</f>
        <v>000088</v>
      </c>
      <c r="K4" s="3">
        <v>42460</v>
      </c>
      <c r="L4" s="4" t="str">
        <f>"000233"</f>
        <v>000233</v>
      </c>
      <c r="M4" s="3">
        <v>42610</v>
      </c>
      <c r="N4" s="4">
        <v>15</v>
      </c>
      <c r="O4" s="4" t="str">
        <f>"001937"</f>
        <v>001937</v>
      </c>
      <c r="P4" s="3">
        <v>43246</v>
      </c>
      <c r="Q4" s="6">
        <v>26.21311</v>
      </c>
      <c r="R4" s="6">
        <v>3.6171199999999999</v>
      </c>
      <c r="S4" s="6">
        <v>22.59599</v>
      </c>
      <c r="T4" s="4">
        <v>67</v>
      </c>
      <c r="U4" s="3">
        <v>43251</v>
      </c>
      <c r="V4" s="4">
        <v>9343763095</v>
      </c>
      <c r="W4" s="5" t="s">
        <v>49</v>
      </c>
      <c r="X4" s="4" t="s">
        <v>30</v>
      </c>
      <c r="Y4" s="5" t="s">
        <v>31</v>
      </c>
      <c r="Z4" s="4" t="s">
        <v>44</v>
      </c>
      <c r="AA4" s="5" t="s">
        <v>45</v>
      </c>
      <c r="AB4" s="6">
        <v>0.26213110000000001</v>
      </c>
      <c r="AD4" s="7"/>
      <c r="AF4" s="7"/>
      <c r="AG4" s="7"/>
    </row>
    <row r="5" spans="1:33" x14ac:dyDescent="0.2">
      <c r="A5" s="11">
        <v>2378</v>
      </c>
      <c r="B5" s="12" t="s">
        <v>37</v>
      </c>
      <c r="C5" s="12">
        <v>43269</v>
      </c>
      <c r="D5" s="4">
        <v>186</v>
      </c>
      <c r="E5" s="5" t="s">
        <v>40</v>
      </c>
      <c r="F5" s="4" t="s">
        <v>50</v>
      </c>
      <c r="G5" s="5" t="s">
        <v>51</v>
      </c>
      <c r="H5" s="4" t="str">
        <f>"000123"</f>
        <v>000123</v>
      </c>
      <c r="I5" s="3">
        <v>41661</v>
      </c>
      <c r="J5" s="4" t="str">
        <f>"000045"</f>
        <v>000045</v>
      </c>
      <c r="K5" s="3">
        <v>42551</v>
      </c>
      <c r="L5" s="4" t="str">
        <f>"000181"</f>
        <v>000181</v>
      </c>
      <c r="M5" s="3">
        <v>42580</v>
      </c>
      <c r="N5" s="4">
        <v>14</v>
      </c>
      <c r="O5" s="4" t="str">
        <f>"002580"</f>
        <v>002580</v>
      </c>
      <c r="P5" s="3">
        <v>43265</v>
      </c>
      <c r="Q5" s="6">
        <v>18.380189999999999</v>
      </c>
      <c r="R5" s="6">
        <v>2.5022099999999998</v>
      </c>
      <c r="S5" s="6">
        <v>15.877980000000001</v>
      </c>
      <c r="T5" s="4">
        <v>90</v>
      </c>
      <c r="U5" s="3">
        <v>43269</v>
      </c>
      <c r="V5" s="4">
        <v>9999999999</v>
      </c>
      <c r="W5" s="5" t="s">
        <v>52</v>
      </c>
      <c r="X5" s="4" t="s">
        <v>30</v>
      </c>
      <c r="Y5" s="5" t="s">
        <v>31</v>
      </c>
      <c r="Z5" s="4" t="s">
        <v>44</v>
      </c>
      <c r="AA5" s="5" t="s">
        <v>45</v>
      </c>
      <c r="AB5" s="6">
        <v>0.18380189999999999</v>
      </c>
      <c r="AD5" s="7"/>
      <c r="AF5" s="7"/>
      <c r="AG5" s="7"/>
    </row>
    <row r="6" spans="1:33" x14ac:dyDescent="0.2">
      <c r="A6" s="11">
        <v>2756</v>
      </c>
      <c r="B6" s="12" t="s">
        <v>37</v>
      </c>
      <c r="C6" s="12">
        <v>43278</v>
      </c>
      <c r="D6" s="4">
        <v>186</v>
      </c>
      <c r="E6" s="5" t="s">
        <v>40</v>
      </c>
      <c r="F6" s="4" t="s">
        <v>53</v>
      </c>
      <c r="G6" s="5" t="s">
        <v>54</v>
      </c>
      <c r="H6" s="4" t="str">
        <f>"000008"</f>
        <v>000008</v>
      </c>
      <c r="I6" s="3">
        <v>42404</v>
      </c>
      <c r="J6" s="4" t="str">
        <f>"000090"</f>
        <v>000090</v>
      </c>
      <c r="K6" s="3">
        <v>42613</v>
      </c>
      <c r="L6" s="4" t="str">
        <f>"000235"</f>
        <v>000235</v>
      </c>
      <c r="M6" s="3">
        <v>42613</v>
      </c>
      <c r="N6" s="4">
        <v>16</v>
      </c>
      <c r="O6" s="4" t="str">
        <f>"002989"</f>
        <v>002989</v>
      </c>
      <c r="P6" s="3">
        <v>43277</v>
      </c>
      <c r="Q6" s="6">
        <v>20.274090000000001</v>
      </c>
      <c r="R6" s="6">
        <v>2.6869399999999999</v>
      </c>
      <c r="S6" s="6">
        <v>17.587150000000001</v>
      </c>
      <c r="T6" s="4">
        <v>103</v>
      </c>
      <c r="U6" s="3">
        <v>43278</v>
      </c>
      <c r="V6" s="4">
        <v>9845652652</v>
      </c>
      <c r="W6" s="5" t="s">
        <v>55</v>
      </c>
      <c r="X6" s="4" t="s">
        <v>30</v>
      </c>
      <c r="Y6" s="5" t="s">
        <v>31</v>
      </c>
      <c r="Z6" s="4" t="s">
        <v>44</v>
      </c>
      <c r="AA6" s="5" t="s">
        <v>45</v>
      </c>
      <c r="AB6" s="6">
        <v>0.2027409</v>
      </c>
      <c r="AD6" s="7"/>
      <c r="AF6" s="7"/>
      <c r="AG6" s="7"/>
    </row>
    <row r="7" spans="1:33" x14ac:dyDescent="0.2">
      <c r="A7" s="11">
        <v>3113</v>
      </c>
      <c r="B7" s="12" t="s">
        <v>32</v>
      </c>
      <c r="C7" s="12">
        <v>43287</v>
      </c>
      <c r="D7" s="4">
        <v>186</v>
      </c>
      <c r="E7" s="5" t="s">
        <v>40</v>
      </c>
      <c r="F7" s="4" t="s">
        <v>56</v>
      </c>
      <c r="G7" s="5" t="s">
        <v>57</v>
      </c>
      <c r="H7" s="4" t="str">
        <f>"000126"</f>
        <v>000126</v>
      </c>
      <c r="I7" s="3">
        <v>42461</v>
      </c>
      <c r="J7" s="4" t="str">
        <f>"000010"</f>
        <v>000010</v>
      </c>
      <c r="K7" s="3">
        <v>42513</v>
      </c>
      <c r="L7" s="4" t="str">
        <f>"000032"</f>
        <v>000032</v>
      </c>
      <c r="M7" s="3">
        <v>42520</v>
      </c>
      <c r="N7" s="4">
        <v>15</v>
      </c>
      <c r="O7" s="4" t="str">
        <f>"003269"</f>
        <v>003269</v>
      </c>
      <c r="P7" s="3">
        <v>43283</v>
      </c>
      <c r="Q7" s="6">
        <v>27.660250000000001</v>
      </c>
      <c r="R7" s="6">
        <v>3.59741</v>
      </c>
      <c r="S7" s="6">
        <v>24.062840000000001</v>
      </c>
      <c r="T7" s="4">
        <v>113</v>
      </c>
      <c r="U7" s="3">
        <v>43287</v>
      </c>
      <c r="V7" s="4">
        <v>9845652652</v>
      </c>
      <c r="W7" s="5" t="s">
        <v>55</v>
      </c>
      <c r="X7" s="4" t="s">
        <v>30</v>
      </c>
      <c r="Y7" s="5" t="s">
        <v>31</v>
      </c>
      <c r="Z7" s="4" t="s">
        <v>44</v>
      </c>
      <c r="AA7" s="5" t="s">
        <v>45</v>
      </c>
      <c r="AB7" s="6">
        <v>0.27660250000000003</v>
      </c>
      <c r="AD7" s="7"/>
      <c r="AF7" s="7"/>
      <c r="AG7" s="7"/>
    </row>
    <row r="8" spans="1:33" x14ac:dyDescent="0.2">
      <c r="A8" s="11">
        <v>3114</v>
      </c>
      <c r="B8" s="12" t="s">
        <v>32</v>
      </c>
      <c r="C8" s="12">
        <v>43287</v>
      </c>
      <c r="D8" s="4">
        <v>186</v>
      </c>
      <c r="E8" s="5" t="s">
        <v>40</v>
      </c>
      <c r="F8" s="4" t="s">
        <v>58</v>
      </c>
      <c r="G8" s="5" t="s">
        <v>59</v>
      </c>
      <c r="H8" s="4" t="str">
        <f>"000118"</f>
        <v>000118</v>
      </c>
      <c r="I8" s="3">
        <v>43129</v>
      </c>
      <c r="J8" s="4" t="str">
        <f>"000023"</f>
        <v>000023</v>
      </c>
      <c r="K8" s="3">
        <v>43220</v>
      </c>
      <c r="L8" s="4" t="str">
        <f>"000033"</f>
        <v>000033</v>
      </c>
      <c r="M8" s="3">
        <v>43220</v>
      </c>
      <c r="N8" s="4">
        <v>17</v>
      </c>
      <c r="O8" s="4" t="str">
        <f>"003218"</f>
        <v>003218</v>
      </c>
      <c r="P8" s="3">
        <v>43283</v>
      </c>
      <c r="Q8" s="6">
        <v>47.57047</v>
      </c>
      <c r="R8" s="6">
        <v>3.9863900000000001</v>
      </c>
      <c r="S8" s="6">
        <v>43.58408</v>
      </c>
      <c r="T8" s="4">
        <v>116</v>
      </c>
      <c r="U8" s="3">
        <v>43287</v>
      </c>
      <c r="V8" s="4">
        <v>9986072837</v>
      </c>
      <c r="W8" s="5" t="s">
        <v>60</v>
      </c>
      <c r="X8" s="4" t="s">
        <v>38</v>
      </c>
      <c r="Y8" s="5" t="s">
        <v>39</v>
      </c>
      <c r="Z8" s="4" t="s">
        <v>44</v>
      </c>
      <c r="AA8" s="5" t="s">
        <v>45</v>
      </c>
      <c r="AB8" s="6">
        <v>0.47570469999999998</v>
      </c>
      <c r="AD8" s="7"/>
      <c r="AF8" s="7"/>
      <c r="AG8" s="7"/>
    </row>
    <row r="9" spans="1:33" x14ac:dyDescent="0.2">
      <c r="A9" s="11">
        <v>3115</v>
      </c>
      <c r="B9" s="12" t="s">
        <v>32</v>
      </c>
      <c r="C9" s="12">
        <v>43287</v>
      </c>
      <c r="D9" s="4">
        <v>186</v>
      </c>
      <c r="E9" s="5" t="s">
        <v>40</v>
      </c>
      <c r="F9" s="4" t="s">
        <v>61</v>
      </c>
      <c r="G9" s="5" t="s">
        <v>62</v>
      </c>
      <c r="H9" s="4" t="str">
        <f>"000117"</f>
        <v>000117</v>
      </c>
      <c r="I9" s="3">
        <v>43129</v>
      </c>
      <c r="J9" s="4" t="str">
        <f>"000022"</f>
        <v>000022</v>
      </c>
      <c r="K9" s="3">
        <v>43220</v>
      </c>
      <c r="L9" s="4" t="str">
        <f>"000032"</f>
        <v>000032</v>
      </c>
      <c r="M9" s="3">
        <v>43220</v>
      </c>
      <c r="N9" s="4">
        <v>17</v>
      </c>
      <c r="O9" s="4" t="str">
        <f>"003219"</f>
        <v>003219</v>
      </c>
      <c r="P9" s="3">
        <v>43283</v>
      </c>
      <c r="Q9" s="6">
        <v>46.106389999999998</v>
      </c>
      <c r="R9" s="6">
        <v>3.8836900000000001</v>
      </c>
      <c r="S9" s="6">
        <v>42.222700000000003</v>
      </c>
      <c r="T9" s="4">
        <v>116</v>
      </c>
      <c r="U9" s="3">
        <v>43287</v>
      </c>
      <c r="V9" s="4">
        <v>9986072837</v>
      </c>
      <c r="W9" s="5" t="s">
        <v>60</v>
      </c>
      <c r="X9" s="4" t="s">
        <v>38</v>
      </c>
      <c r="Y9" s="5" t="s">
        <v>39</v>
      </c>
      <c r="Z9" s="4" t="s">
        <v>44</v>
      </c>
      <c r="AA9" s="5" t="s">
        <v>45</v>
      </c>
      <c r="AB9" s="6">
        <v>0.46106389999999997</v>
      </c>
      <c r="AD9" s="7"/>
      <c r="AF9" s="7"/>
      <c r="AG9" s="7"/>
    </row>
    <row r="10" spans="1:33" x14ac:dyDescent="0.2">
      <c r="A10" s="11">
        <v>3870</v>
      </c>
      <c r="B10" s="12" t="s">
        <v>32</v>
      </c>
      <c r="C10" s="12">
        <v>43304</v>
      </c>
      <c r="D10" s="4">
        <v>186</v>
      </c>
      <c r="E10" s="5" t="s">
        <v>40</v>
      </c>
      <c r="F10" s="4" t="s">
        <v>63</v>
      </c>
      <c r="G10" s="5" t="s">
        <v>64</v>
      </c>
      <c r="H10" s="4" t="str">
        <f>"000054"</f>
        <v>000054</v>
      </c>
      <c r="I10" s="3">
        <v>43101</v>
      </c>
      <c r="J10" s="4" t="str">
        <f>"000010"</f>
        <v>000010</v>
      </c>
      <c r="K10" s="3">
        <v>43218</v>
      </c>
      <c r="L10" s="4" t="str">
        <f>"000044"</f>
        <v>000044</v>
      </c>
      <c r="M10" s="3">
        <v>43222</v>
      </c>
      <c r="N10" s="4">
        <v>17</v>
      </c>
      <c r="O10" s="4" t="str">
        <f>"003997"</f>
        <v>003997</v>
      </c>
      <c r="P10" s="3">
        <v>43300</v>
      </c>
      <c r="Q10" s="6">
        <v>9.5574899999999996</v>
      </c>
      <c r="R10" s="6">
        <v>0.68145999999999995</v>
      </c>
      <c r="S10" s="6">
        <v>8.8760300000000001</v>
      </c>
      <c r="T10" s="4">
        <v>137</v>
      </c>
      <c r="U10" s="3">
        <v>43304</v>
      </c>
      <c r="V10" s="4">
        <v>9986096015</v>
      </c>
      <c r="W10" s="5" t="s">
        <v>65</v>
      </c>
      <c r="X10" s="4" t="s">
        <v>35</v>
      </c>
      <c r="Y10" s="5" t="s">
        <v>36</v>
      </c>
      <c r="Z10" s="4" t="s">
        <v>44</v>
      </c>
      <c r="AA10" s="5" t="s">
        <v>45</v>
      </c>
      <c r="AB10" s="6">
        <v>9.557489999999999E-2</v>
      </c>
      <c r="AD10" s="7"/>
      <c r="AF10" s="7"/>
      <c r="AG10" s="7"/>
    </row>
    <row r="11" spans="1:33" x14ac:dyDescent="0.2">
      <c r="A11" s="11">
        <v>3871</v>
      </c>
      <c r="B11" s="12" t="s">
        <v>32</v>
      </c>
      <c r="C11" s="12">
        <v>43304</v>
      </c>
      <c r="D11" s="4">
        <v>186</v>
      </c>
      <c r="E11" s="5" t="s">
        <v>40</v>
      </c>
      <c r="F11" s="4" t="s">
        <v>66</v>
      </c>
      <c r="G11" s="5" t="s">
        <v>67</v>
      </c>
      <c r="H11" s="4" t="str">
        <f>"000058"</f>
        <v>000058</v>
      </c>
      <c r="I11" s="3">
        <v>42825</v>
      </c>
      <c r="J11" s="4" t="str">
        <f>"000001"</f>
        <v>000001</v>
      </c>
      <c r="K11" s="3">
        <v>43194</v>
      </c>
      <c r="L11" s="4" t="str">
        <f>"000006"</f>
        <v>000006</v>
      </c>
      <c r="M11" s="3">
        <v>43194</v>
      </c>
      <c r="N11" s="4">
        <v>17</v>
      </c>
      <c r="O11" s="4" t="str">
        <f>"004192"</f>
        <v>004192</v>
      </c>
      <c r="P11" s="3">
        <v>43302</v>
      </c>
      <c r="Q11" s="6">
        <v>1.2639899999999999</v>
      </c>
      <c r="R11" s="6">
        <v>9.0109999999999996E-2</v>
      </c>
      <c r="S11" s="6">
        <v>1.17388</v>
      </c>
      <c r="T11" s="4">
        <v>137</v>
      </c>
      <c r="U11" s="3">
        <v>43304</v>
      </c>
      <c r="V11" s="4">
        <v>9999999999</v>
      </c>
      <c r="W11" s="5" t="s">
        <v>68</v>
      </c>
      <c r="X11" s="4" t="s">
        <v>35</v>
      </c>
      <c r="Y11" s="5" t="s">
        <v>36</v>
      </c>
      <c r="Z11" s="4" t="s">
        <v>44</v>
      </c>
      <c r="AA11" s="5" t="s">
        <v>45</v>
      </c>
      <c r="AB11" s="6">
        <v>1.2639899999999999E-2</v>
      </c>
      <c r="AD11" s="7"/>
      <c r="AF11" s="7"/>
      <c r="AG11" s="7"/>
    </row>
    <row r="12" spans="1:33" x14ac:dyDescent="0.2">
      <c r="A12" s="11">
        <v>4904</v>
      </c>
      <c r="B12" s="12" t="s">
        <v>29</v>
      </c>
      <c r="C12" s="12">
        <v>43326</v>
      </c>
      <c r="D12" s="4">
        <v>186</v>
      </c>
      <c r="E12" s="5" t="s">
        <v>40</v>
      </c>
      <c r="F12" s="4" t="s">
        <v>69</v>
      </c>
      <c r="G12" s="5" t="s">
        <v>70</v>
      </c>
      <c r="H12" s="4" t="str">
        <f>"000180"</f>
        <v>000180</v>
      </c>
      <c r="I12" s="3">
        <v>42461</v>
      </c>
      <c r="J12" s="4" t="str">
        <f>"000132"</f>
        <v>000132</v>
      </c>
      <c r="K12" s="3">
        <v>42800</v>
      </c>
      <c r="L12" s="4" t="str">
        <f>"000386"</f>
        <v>000386</v>
      </c>
      <c r="M12" s="3">
        <v>42800</v>
      </c>
      <c r="N12" s="4">
        <v>15</v>
      </c>
      <c r="O12" s="4" t="str">
        <f>"005006"</f>
        <v>005006</v>
      </c>
      <c r="P12" s="3">
        <v>43320</v>
      </c>
      <c r="Q12" s="6">
        <v>12.825570000000001</v>
      </c>
      <c r="R12" s="6">
        <v>1.8195600000000001</v>
      </c>
      <c r="S12" s="6">
        <v>11.00601</v>
      </c>
      <c r="T12" s="4">
        <v>170</v>
      </c>
      <c r="U12" s="3">
        <v>43326</v>
      </c>
      <c r="V12" s="4">
        <v>9845652652</v>
      </c>
      <c r="W12" s="5" t="s">
        <v>55</v>
      </c>
      <c r="X12" s="4" t="s">
        <v>30</v>
      </c>
      <c r="Y12" s="5" t="s">
        <v>31</v>
      </c>
      <c r="Z12" s="4" t="s">
        <v>44</v>
      </c>
      <c r="AA12" s="5" t="s">
        <v>45</v>
      </c>
      <c r="AB12" s="6">
        <v>0.1282557</v>
      </c>
      <c r="AD12" s="7"/>
      <c r="AF12" s="7"/>
      <c r="AG12" s="7"/>
    </row>
    <row r="13" spans="1:33" x14ac:dyDescent="0.2">
      <c r="A13" s="11">
        <v>5000</v>
      </c>
      <c r="B13" s="12" t="s">
        <v>29</v>
      </c>
      <c r="C13" s="12">
        <v>43330</v>
      </c>
      <c r="D13" s="4">
        <v>186</v>
      </c>
      <c r="E13" s="5" t="s">
        <v>40</v>
      </c>
      <c r="F13" s="4" t="s">
        <v>71</v>
      </c>
      <c r="G13" s="5" t="s">
        <v>72</v>
      </c>
      <c r="H13" s="4" t="str">
        <f>"000175"</f>
        <v>000175</v>
      </c>
      <c r="I13" s="3">
        <v>42901</v>
      </c>
      <c r="J13" s="4" t="str">
        <f>"000003"</f>
        <v>000003</v>
      </c>
      <c r="K13" s="3">
        <v>43199</v>
      </c>
      <c r="L13" s="4" t="str">
        <f>"000017"</f>
        <v>000017</v>
      </c>
      <c r="M13" s="3">
        <v>43200</v>
      </c>
      <c r="N13" s="4">
        <v>17</v>
      </c>
      <c r="O13" s="4" t="str">
        <f>"005115"</f>
        <v>005115</v>
      </c>
      <c r="P13" s="3">
        <v>43325</v>
      </c>
      <c r="Q13" s="6">
        <v>10.985900000000001</v>
      </c>
      <c r="R13" s="6">
        <v>0.78327999999999998</v>
      </c>
      <c r="S13" s="6">
        <v>10.20262</v>
      </c>
      <c r="T13" s="4">
        <v>173</v>
      </c>
      <c r="U13" s="3">
        <v>43330</v>
      </c>
      <c r="V13" s="4">
        <v>9066887676</v>
      </c>
      <c r="W13" s="5" t="s">
        <v>46</v>
      </c>
      <c r="X13" s="4" t="s">
        <v>35</v>
      </c>
      <c r="Y13" s="5" t="s">
        <v>36</v>
      </c>
      <c r="Z13" s="4" t="s">
        <v>44</v>
      </c>
      <c r="AA13" s="5" t="s">
        <v>45</v>
      </c>
      <c r="AB13" s="6">
        <v>0.10985900000000001</v>
      </c>
      <c r="AD13" s="7"/>
      <c r="AF13" s="7"/>
      <c r="AG13" s="7"/>
    </row>
    <row r="14" spans="1:33" x14ac:dyDescent="0.2">
      <c r="A14" s="11">
        <v>5348</v>
      </c>
      <c r="B14" s="12" t="s">
        <v>34</v>
      </c>
      <c r="C14" s="12">
        <v>43346</v>
      </c>
      <c r="D14" s="4">
        <v>186</v>
      </c>
      <c r="E14" s="5" t="s">
        <v>40</v>
      </c>
      <c r="F14" s="4" t="s">
        <v>73</v>
      </c>
      <c r="G14" s="5" t="s">
        <v>74</v>
      </c>
      <c r="H14" s="4" t="str">
        <f>"000026"</f>
        <v>000026</v>
      </c>
      <c r="I14" s="3">
        <v>42411</v>
      </c>
      <c r="J14" s="4" t="str">
        <f>"000152"</f>
        <v>000152</v>
      </c>
      <c r="K14" s="3">
        <v>42800</v>
      </c>
      <c r="L14" s="4" t="str">
        <f>"000390"</f>
        <v>000390</v>
      </c>
      <c r="M14" s="3">
        <v>42819</v>
      </c>
      <c r="N14" s="4">
        <v>16</v>
      </c>
      <c r="O14" s="4" t="str">
        <f>"005339"</f>
        <v>005339</v>
      </c>
      <c r="P14" s="3">
        <v>43333</v>
      </c>
      <c r="Q14" s="6">
        <v>14.447039999999999</v>
      </c>
      <c r="R14" s="6">
        <v>1.87856</v>
      </c>
      <c r="S14" s="6">
        <v>12.568479999999999</v>
      </c>
      <c r="T14" s="4">
        <v>193</v>
      </c>
      <c r="U14" s="3">
        <v>43346</v>
      </c>
      <c r="V14" s="4">
        <v>1231231230</v>
      </c>
      <c r="W14" s="5" t="s">
        <v>75</v>
      </c>
      <c r="X14" s="4" t="s">
        <v>30</v>
      </c>
      <c r="Y14" s="5" t="s">
        <v>31</v>
      </c>
      <c r="Z14" s="4" t="s">
        <v>44</v>
      </c>
      <c r="AA14" s="5" t="s">
        <v>45</v>
      </c>
      <c r="AB14" s="6">
        <f>Q14/100</f>
        <v>0.1444704</v>
      </c>
      <c r="AD14" s="7"/>
      <c r="AF14" s="7"/>
      <c r="AG14" s="7"/>
    </row>
    <row r="15" spans="1:33" x14ac:dyDescent="0.2">
      <c r="A15" s="11">
        <v>5349</v>
      </c>
      <c r="B15" s="12" t="s">
        <v>34</v>
      </c>
      <c r="C15" s="12">
        <v>43346</v>
      </c>
      <c r="D15" s="4">
        <v>186</v>
      </c>
      <c r="E15" s="5" t="s">
        <v>40</v>
      </c>
      <c r="F15" s="4" t="s">
        <v>76</v>
      </c>
      <c r="G15" s="5" t="s">
        <v>77</v>
      </c>
      <c r="H15" s="4" t="str">
        <f>"000028"</f>
        <v>000028</v>
      </c>
      <c r="I15" s="3">
        <v>42411</v>
      </c>
      <c r="J15" s="4" t="str">
        <f>"000153"</f>
        <v>000153</v>
      </c>
      <c r="K15" s="3">
        <v>42800</v>
      </c>
      <c r="L15" s="4" t="str">
        <f>"000391"</f>
        <v>000391</v>
      </c>
      <c r="M15" s="3">
        <v>42819</v>
      </c>
      <c r="N15" s="4">
        <v>16</v>
      </c>
      <c r="O15" s="4" t="str">
        <f>"005340"</f>
        <v>005340</v>
      </c>
      <c r="P15" s="3">
        <v>43333</v>
      </c>
      <c r="Q15" s="6">
        <v>8.1828199999999995</v>
      </c>
      <c r="R15" s="6">
        <v>1.10301</v>
      </c>
      <c r="S15" s="6">
        <v>7.0798100000000002</v>
      </c>
      <c r="T15" s="4">
        <v>193</v>
      </c>
      <c r="U15" s="3">
        <v>43346</v>
      </c>
      <c r="V15" s="4">
        <v>1231231230</v>
      </c>
      <c r="W15" s="5" t="s">
        <v>75</v>
      </c>
      <c r="X15" s="4" t="s">
        <v>30</v>
      </c>
      <c r="Y15" s="5" t="s">
        <v>31</v>
      </c>
      <c r="Z15" s="4" t="s">
        <v>44</v>
      </c>
      <c r="AA15" s="5" t="s">
        <v>45</v>
      </c>
      <c r="AB15" s="6">
        <f>Q15/100</f>
        <v>8.182819999999999E-2</v>
      </c>
      <c r="AD15" s="7"/>
      <c r="AF15" s="7"/>
      <c r="AG15" s="7"/>
    </row>
    <row r="16" spans="1:33" x14ac:dyDescent="0.2">
      <c r="A16" s="11">
        <v>7287</v>
      </c>
      <c r="B16" s="12" t="s">
        <v>78</v>
      </c>
      <c r="C16" s="12">
        <v>43420</v>
      </c>
      <c r="D16" s="4">
        <v>186</v>
      </c>
      <c r="E16" s="5" t="s">
        <v>40</v>
      </c>
      <c r="F16" s="4" t="s">
        <v>79</v>
      </c>
      <c r="G16" s="5" t="s">
        <v>80</v>
      </c>
      <c r="H16" s="4" t="str">
        <f>"000061"</f>
        <v>000061</v>
      </c>
      <c r="I16" s="3">
        <v>42461</v>
      </c>
      <c r="J16" s="4" t="str">
        <f>"000106"</f>
        <v>000106</v>
      </c>
      <c r="K16" s="3">
        <v>42671</v>
      </c>
      <c r="L16" s="4" t="str">
        <f>"000295"</f>
        <v>000295</v>
      </c>
      <c r="M16" s="3">
        <v>42689</v>
      </c>
      <c r="N16" s="4">
        <v>16</v>
      </c>
      <c r="O16" s="4" t="str">
        <f>"007249"</f>
        <v>007249</v>
      </c>
      <c r="P16" s="3">
        <v>43406</v>
      </c>
      <c r="Q16" s="6">
        <v>5.9195799999999998</v>
      </c>
      <c r="R16" s="6">
        <v>0.89059999999999995</v>
      </c>
      <c r="S16" s="6">
        <v>5.0289799999999998</v>
      </c>
      <c r="T16" s="4">
        <v>267</v>
      </c>
      <c r="U16" s="3">
        <v>43420</v>
      </c>
      <c r="V16" s="4">
        <v>9845652652</v>
      </c>
      <c r="W16" s="5" t="s">
        <v>81</v>
      </c>
      <c r="X16" s="4" t="s">
        <v>30</v>
      </c>
      <c r="Y16" s="5" t="s">
        <v>31</v>
      </c>
      <c r="Z16" s="4" t="s">
        <v>44</v>
      </c>
      <c r="AA16" s="5" t="s">
        <v>45</v>
      </c>
      <c r="AB16" s="6">
        <f>Q16/100</f>
        <v>5.91958E-2</v>
      </c>
      <c r="AD16" s="7"/>
      <c r="AF16" s="7"/>
      <c r="AG1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2019-01-17T15:03:55Z</dcterms:modified>
</cp:coreProperties>
</file>