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AB9" i="1"/>
  <c r="H10" i="1"/>
  <c r="J10" i="1"/>
  <c r="L10" i="1"/>
  <c r="O10" i="1"/>
  <c r="AB10" i="1"/>
  <c r="H11" i="1"/>
  <c r="J11" i="1"/>
  <c r="L11" i="1"/>
  <c r="O11" i="1"/>
  <c r="AB11" i="1"/>
  <c r="H12" i="1"/>
  <c r="J12" i="1"/>
  <c r="L12" i="1"/>
  <c r="O12" i="1"/>
  <c r="AB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  <c r="H17" i="1"/>
  <c r="J17" i="1"/>
  <c r="L17" i="1"/>
  <c r="O17" i="1"/>
  <c r="AB17" i="1"/>
  <c r="H18" i="1"/>
  <c r="J18" i="1"/>
  <c r="L18" i="1"/>
  <c r="O18" i="1"/>
  <c r="AB18" i="1"/>
</calcChain>
</file>

<file path=xl/sharedStrings.xml><?xml version="1.0" encoding="utf-8"?>
<sst xmlns="http://schemas.openxmlformats.org/spreadsheetml/2006/main" count="181" uniqueCount="95">
  <si>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</si>
  <si>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</si>
  <si>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</si>
  <si>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</si>
  <si>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</si>
  <si>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</si>
  <si>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</si>
  <si>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</si>
  <si>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</si>
  <si>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</si>
  <si>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</si>
  <si>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</si>
  <si>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</si>
  <si>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</si>
  <si>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</si>
  <si>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</si>
  <si>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</si>
  <si>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</si>
  <si>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</si>
  <si>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</si>
  <si>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</si>
  <si>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</si>
  <si>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</si>
  <si>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</si>
  <si>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</si>
  <si>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</si>
  <si>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</si>
  <si>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</si>
  <si>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</si>
  <si>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</si>
  <si>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</si>
  <si>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</si>
  <si>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</si>
  <si>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</si>
  <si>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</si>
  <si>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</si>
  <si>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</si>
  <si>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</si>
  <si>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P3110</t>
  </si>
  <si>
    <t>14th Finance Commission Grant Works</t>
  </si>
  <si>
    <t>KRIDL</t>
  </si>
  <si>
    <t>November</t>
  </si>
  <si>
    <t>December</t>
  </si>
  <si>
    <t>Nagarothana Works</t>
  </si>
  <si>
    <t>P3106</t>
  </si>
  <si>
    <t>October</t>
  </si>
  <si>
    <t xml:space="preserve"> Assistant Executive Engineer Electrical East Zone</t>
  </si>
  <si>
    <t>ddo089</t>
  </si>
  <si>
    <t>N.Kumar Reddy</t>
  </si>
  <si>
    <t xml:space="preserve"> Assistant Executive Engineer J C Nagar East Zone</t>
  </si>
  <si>
    <t>ddo078</t>
  </si>
  <si>
    <t>N Kumara Reddy</t>
  </si>
  <si>
    <t>Provision of Additional Fittings Streetlights</t>
  </si>
  <si>
    <t>P1828</t>
  </si>
  <si>
    <t>N.Santhosh Kumar</t>
  </si>
  <si>
    <t>Engagement of Gangman and Hiring of Tractor Tippers for cleaning and Maintenance of road side drains and other cleaning works in  works in ward no 34</t>
  </si>
  <si>
    <t>034-17-000030</t>
  </si>
  <si>
    <t>Gangena Halli</t>
  </si>
  <si>
    <t>Devanand</t>
  </si>
  <si>
    <t>Re-Construction of (Burned) dry waste collection centre at Hindu burial ground in Ward No.34</t>
  </si>
  <si>
    <t>034-17-000019</t>
  </si>
  <si>
    <t>M and R of Education Buildings</t>
  </si>
  <si>
    <t>P0475</t>
  </si>
  <si>
    <t>Kumar Reddy.N</t>
  </si>
  <si>
    <t>Improvements and repairs to BBMP School in KHM Block and Anganawadi Kendra in Ambedkar Slum in ward no 34 Gangenahalli</t>
  </si>
  <si>
    <t>034-16-000016</t>
  </si>
  <si>
    <t>DRILLING OF BOREWELL AND PIPE LINE CONNECTION AT GANGENAHALLI AND SURROUNDINGS IN WARD NO 34</t>
  </si>
  <si>
    <t>034-18-000070</t>
  </si>
  <si>
    <t>Providing CC Camera at Garbage Block Spots in ward no 34</t>
  </si>
  <si>
    <t>034-17-000029</t>
  </si>
  <si>
    <t xml:space="preserve">Providing and Constructing allied works to Indira Canteen in Ward No. 34 Gangenahalli  </t>
  </si>
  <si>
    <t>034-18-000018</t>
  </si>
  <si>
    <t>V.Krishnareddy</t>
  </si>
  <si>
    <t>Asphalting to bad roads in Ward No. 34</t>
  </si>
  <si>
    <t>034-16-000017</t>
  </si>
  <si>
    <t>M/s.Srinath Electricals</t>
  </si>
  <si>
    <t xml:space="preserve"> Providing street lighting accessories to Gangenahalli and  J.C.Nagra 34 and 46  </t>
  </si>
  <si>
    <t>034-15-000015</t>
  </si>
  <si>
    <t>M TAIYUB AHMED</t>
  </si>
  <si>
    <t>MAINTENANCE OF BOREWELL IN WARD NO 34.</t>
  </si>
  <si>
    <t>034-16-000010</t>
  </si>
  <si>
    <t>Redoing of Road cut Portions (Deposit Contributions)</t>
  </si>
  <si>
    <t>P0613</t>
  </si>
  <si>
    <t>Devananda</t>
  </si>
  <si>
    <t>Construction of RCC drain near Binny mill road Gangenahalli in ward no 34</t>
  </si>
  <si>
    <t>034-16-000015</t>
  </si>
  <si>
    <t>Operation and Maintenance of street lights at Gangenahalli ward no 34 Package E6 for one year.</t>
  </si>
  <si>
    <t>034-16-000001</t>
  </si>
  <si>
    <t>N. SANTHOSH KUMAR</t>
  </si>
  <si>
    <t>PROVIDING TRACTOR AND LABOUR FOR REMOVAL OF SILT AND DEBRIS IN WAR NO 34</t>
  </si>
  <si>
    <t>034-16-000012</t>
  </si>
  <si>
    <t>DRILLING OF BOREWELL AND PROVIDING PIPELINE TO EXISTING BOREWELLS AT GANGENA HALLI WARD NO 34</t>
  </si>
  <si>
    <t>034-17-000028</t>
  </si>
  <si>
    <t>IMPROVEMENTS TO CULVERTS IN WARD NO 34.</t>
  </si>
  <si>
    <t>034-16-000005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</si>
</sst>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A2" sqref="A2:XFD1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1172</v>
      </c>
      <c r="B2" s="13" t="s">
        <v>34</v>
      </c>
      <c r="C2" s="13">
        <v>43238</v>
      </c>
      <c r="D2" s="5">
        <v>34</v>
      </c>
      <c r="E2" s="6" t="s">
        <v>57</v>
      </c>
      <c r="F2" s="5" t="s">
        <v>94</v>
      </c>
      <c r="G2" s="6" t="s">
        <v>93</v>
      </c>
      <c r="H2" s="5" t="str">
        <f>"000032"</f>
        <v>000032</v>
      </c>
      <c r="I2" s="4">
        <v>42473</v>
      </c>
      <c r="J2" s="5" t="str">
        <f>"000029"</f>
        <v>000029</v>
      </c>
      <c r="K2" s="4">
        <v>42607</v>
      </c>
      <c r="L2" s="5" t="str">
        <f>"000226"</f>
        <v>000226</v>
      </c>
      <c r="M2" s="4">
        <v>42609</v>
      </c>
      <c r="N2" s="5">
        <v>16</v>
      </c>
      <c r="O2" s="5" t="str">
        <f>"001396"</f>
        <v>001396</v>
      </c>
      <c r="P2" s="4">
        <v>43236</v>
      </c>
      <c r="Q2" s="7">
        <v>8.9050999999999991</v>
      </c>
      <c r="R2" s="7">
        <v>0.71840999999999999</v>
      </c>
      <c r="S2" s="7">
        <v>8.1866900000000005</v>
      </c>
      <c r="T2" s="5">
        <v>52</v>
      </c>
      <c r="U2" s="4">
        <v>43238</v>
      </c>
      <c r="V2" s="5">
        <v>9538904559</v>
      </c>
      <c r="W2" s="6" t="s">
        <v>88</v>
      </c>
      <c r="X2" s="5" t="s">
        <v>28</v>
      </c>
      <c r="Y2" s="6" t="s">
        <v>29</v>
      </c>
      <c r="Z2" s="5" t="s">
        <v>50</v>
      </c>
      <c r="AA2" s="6" t="s">
        <v>49</v>
      </c>
      <c r="AB2" s="7">
        <v>8.9050999999999991E-2</v>
      </c>
      <c r="AD2" s="8"/>
      <c r="AF2" s="8"/>
      <c r="AG2" s="8"/>
    </row>
    <row r="3" spans="1:33" x14ac:dyDescent="0.2">
      <c r="A3" s="12">
        <v>1999</v>
      </c>
      <c r="B3" s="13" t="s">
        <v>33</v>
      </c>
      <c r="C3" s="13">
        <v>43262</v>
      </c>
      <c r="D3" s="5">
        <v>34</v>
      </c>
      <c r="E3" s="6" t="s">
        <v>57</v>
      </c>
      <c r="F3" s="5" t="s">
        <v>92</v>
      </c>
      <c r="G3" s="6" t="s">
        <v>91</v>
      </c>
      <c r="H3" s="5" t="str">
        <f>"000038"</f>
        <v>000038</v>
      </c>
      <c r="I3" s="4">
        <v>42879</v>
      </c>
      <c r="J3" s="5" t="str">
        <f>"000042"</f>
        <v>000042</v>
      </c>
      <c r="K3" s="4">
        <v>42916</v>
      </c>
      <c r="L3" s="5" t="str">
        <f>"000101"</f>
        <v>000101</v>
      </c>
      <c r="M3" s="4">
        <v>42916</v>
      </c>
      <c r="N3" s="5">
        <v>17</v>
      </c>
      <c r="O3" s="5" t="str">
        <f>"002225"</f>
        <v>002225</v>
      </c>
      <c r="P3" s="4">
        <v>43257</v>
      </c>
      <c r="Q3" s="7">
        <v>14.373530000000001</v>
      </c>
      <c r="R3" s="7">
        <v>0.88305</v>
      </c>
      <c r="S3" s="7">
        <v>13.49048</v>
      </c>
      <c r="T3" s="5">
        <v>79</v>
      </c>
      <c r="U3" s="4">
        <v>43262</v>
      </c>
      <c r="V3" s="5">
        <v>8023330521</v>
      </c>
      <c r="W3" s="6" t="s">
        <v>51</v>
      </c>
      <c r="X3" s="5" t="s">
        <v>36</v>
      </c>
      <c r="Y3" s="6" t="s">
        <v>37</v>
      </c>
      <c r="Z3" s="5" t="s">
        <v>50</v>
      </c>
      <c r="AA3" s="6" t="s">
        <v>49</v>
      </c>
      <c r="AB3" s="7">
        <v>0.14373530000000001</v>
      </c>
      <c r="AD3" s="8"/>
      <c r="AF3" s="8"/>
      <c r="AG3" s="8"/>
    </row>
    <row r="4" spans="1:33" x14ac:dyDescent="0.2">
      <c r="A4" s="12">
        <v>2493</v>
      </c>
      <c r="B4" s="13" t="s">
        <v>33</v>
      </c>
      <c r="C4" s="13">
        <v>43274</v>
      </c>
      <c r="D4" s="5">
        <v>34</v>
      </c>
      <c r="E4" s="6" t="s">
        <v>57</v>
      </c>
      <c r="F4" s="5" t="s">
        <v>90</v>
      </c>
      <c r="G4" s="6" t="s">
        <v>89</v>
      </c>
      <c r="H4" s="5" t="str">
        <f>"000064"</f>
        <v>000064</v>
      </c>
      <c r="I4" s="4">
        <v>42511</v>
      </c>
      <c r="J4" s="5" t="str">
        <f>"000313"</f>
        <v>000313</v>
      </c>
      <c r="K4" s="4">
        <v>42671</v>
      </c>
      <c r="L4" s="5" t="str">
        <f>"000313"</f>
        <v>000313</v>
      </c>
      <c r="M4" s="4">
        <v>42671</v>
      </c>
      <c r="N4" s="5">
        <v>16</v>
      </c>
      <c r="O4" s="5" t="str">
        <f>"002852"</f>
        <v>002852</v>
      </c>
      <c r="P4" s="4">
        <v>43273</v>
      </c>
      <c r="Q4" s="7">
        <v>6.8612700000000002</v>
      </c>
      <c r="R4" s="7">
        <v>0.41992000000000002</v>
      </c>
      <c r="S4" s="7">
        <v>6.4413499999999999</v>
      </c>
      <c r="T4" s="5">
        <v>99</v>
      </c>
      <c r="U4" s="4">
        <v>43274</v>
      </c>
      <c r="V4" s="5">
        <v>9538904559</v>
      </c>
      <c r="W4" s="6" t="s">
        <v>88</v>
      </c>
      <c r="X4" s="5" t="s">
        <v>28</v>
      </c>
      <c r="Y4" s="6" t="s">
        <v>29</v>
      </c>
      <c r="Z4" s="5" t="s">
        <v>50</v>
      </c>
      <c r="AA4" s="6" t="s">
        <v>49</v>
      </c>
      <c r="AB4" s="7">
        <v>6.8612699999999999E-2</v>
      </c>
      <c r="AD4" s="8"/>
      <c r="AF4" s="8"/>
      <c r="AG4" s="8"/>
    </row>
    <row r="5" spans="1:33" x14ac:dyDescent="0.2">
      <c r="A5" s="12">
        <v>3454</v>
      </c>
      <c r="B5" s="13" t="s">
        <v>30</v>
      </c>
      <c r="C5" s="13">
        <v>43299</v>
      </c>
      <c r="D5" s="5">
        <v>34</v>
      </c>
      <c r="E5" s="6" t="s">
        <v>57</v>
      </c>
      <c r="F5" s="5" t="s">
        <v>87</v>
      </c>
      <c r="G5" s="6" t="s">
        <v>86</v>
      </c>
      <c r="H5" s="5" t="str">
        <f>"000018"</f>
        <v>000018</v>
      </c>
      <c r="I5" s="4">
        <v>42947</v>
      </c>
      <c r="J5" s="5" t="str">
        <f>"000174"</f>
        <v>000174</v>
      </c>
      <c r="K5" s="4">
        <v>43152</v>
      </c>
      <c r="L5" s="5" t="str">
        <f>"000163"</f>
        <v>000163</v>
      </c>
      <c r="M5" s="4">
        <v>43152</v>
      </c>
      <c r="N5" s="5">
        <v>16</v>
      </c>
      <c r="O5" s="5" t="str">
        <f>"003975"</f>
        <v>003975</v>
      </c>
      <c r="P5" s="4">
        <v>43299</v>
      </c>
      <c r="Q5" s="7">
        <v>0.45965</v>
      </c>
      <c r="R5" s="7">
        <v>3.2800000000000003E-2</v>
      </c>
      <c r="S5" s="7">
        <v>0.42685000000000001</v>
      </c>
      <c r="T5" s="5">
        <v>127</v>
      </c>
      <c r="U5" s="4">
        <v>43299</v>
      </c>
      <c r="V5" s="5">
        <v>9845860866</v>
      </c>
      <c r="W5" s="6" t="s">
        <v>75</v>
      </c>
      <c r="X5" s="5" t="s">
        <v>31</v>
      </c>
      <c r="Y5" s="6" t="s">
        <v>32</v>
      </c>
      <c r="Z5" s="5" t="s">
        <v>47</v>
      </c>
      <c r="AA5" s="6" t="s">
        <v>46</v>
      </c>
      <c r="AB5" s="7">
        <v>4.5964999999999999E-3</v>
      </c>
      <c r="AD5" s="8"/>
      <c r="AF5" s="8"/>
      <c r="AG5" s="8"/>
    </row>
    <row r="6" spans="1:33" x14ac:dyDescent="0.2">
      <c r="A6" s="12">
        <v>3455</v>
      </c>
      <c r="B6" s="13" t="s">
        <v>30</v>
      </c>
      <c r="C6" s="13">
        <v>43299</v>
      </c>
      <c r="D6" s="5">
        <v>34</v>
      </c>
      <c r="E6" s="6" t="s">
        <v>57</v>
      </c>
      <c r="F6" s="5" t="s">
        <v>87</v>
      </c>
      <c r="G6" s="6" t="s">
        <v>86</v>
      </c>
      <c r="H6" s="5" t="str">
        <f>"000018"</f>
        <v>000018</v>
      </c>
      <c r="I6" s="4">
        <v>42947</v>
      </c>
      <c r="J6" s="5" t="str">
        <f>"000174"</f>
        <v>000174</v>
      </c>
      <c r="K6" s="4">
        <v>43152</v>
      </c>
      <c r="L6" s="5" t="str">
        <f>"000163"</f>
        <v>000163</v>
      </c>
      <c r="M6" s="4">
        <v>43152</v>
      </c>
      <c r="N6" s="5">
        <v>16</v>
      </c>
      <c r="O6" s="5" t="str">
        <f>"003975"</f>
        <v>003975</v>
      </c>
      <c r="P6" s="4">
        <v>43299</v>
      </c>
      <c r="Q6" s="7">
        <v>4.6307</v>
      </c>
      <c r="R6" s="7">
        <v>0.32919999999999999</v>
      </c>
      <c r="S6" s="7">
        <v>4.3014999999999999</v>
      </c>
      <c r="T6" s="5">
        <v>127</v>
      </c>
      <c r="U6" s="4">
        <v>43299</v>
      </c>
      <c r="V6" s="5">
        <v>9845860866</v>
      </c>
      <c r="W6" s="6" t="s">
        <v>75</v>
      </c>
      <c r="X6" s="5" t="s">
        <v>31</v>
      </c>
      <c r="Y6" s="6" t="s">
        <v>32</v>
      </c>
      <c r="Z6" s="5" t="s">
        <v>47</v>
      </c>
      <c r="AA6" s="6" t="s">
        <v>46</v>
      </c>
      <c r="AB6" s="7">
        <v>4.6307000000000001E-2</v>
      </c>
      <c r="AD6" s="8"/>
      <c r="AF6" s="8"/>
      <c r="AG6" s="8"/>
    </row>
    <row r="7" spans="1:33" x14ac:dyDescent="0.2">
      <c r="A7" s="12">
        <v>3710</v>
      </c>
      <c r="B7" s="13" t="s">
        <v>30</v>
      </c>
      <c r="C7" s="13">
        <v>43301</v>
      </c>
      <c r="D7" s="5">
        <v>34</v>
      </c>
      <c r="E7" s="6" t="s">
        <v>57</v>
      </c>
      <c r="F7" s="5" t="s">
        <v>87</v>
      </c>
      <c r="G7" s="6" t="s">
        <v>86</v>
      </c>
      <c r="H7" s="5" t="str">
        <f>"000018"</f>
        <v>000018</v>
      </c>
      <c r="I7" s="4">
        <v>42947</v>
      </c>
      <c r="J7" s="5" t="str">
        <f>"000174"</f>
        <v>000174</v>
      </c>
      <c r="K7" s="4">
        <v>43152</v>
      </c>
      <c r="L7" s="5" t="str">
        <f>"000163"</f>
        <v>000163</v>
      </c>
      <c r="M7" s="4">
        <v>43152</v>
      </c>
      <c r="N7" s="5">
        <v>16</v>
      </c>
      <c r="O7" s="5" t="str">
        <f>"003975"</f>
        <v>003975</v>
      </c>
      <c r="P7" s="4">
        <v>43299</v>
      </c>
      <c r="Q7" s="7">
        <v>0.95728000000000002</v>
      </c>
      <c r="R7" s="7">
        <v>9.9940000000000001E-2</v>
      </c>
      <c r="S7" s="7">
        <v>0.85733999999999999</v>
      </c>
      <c r="T7" s="5">
        <v>134</v>
      </c>
      <c r="U7" s="4">
        <v>43301</v>
      </c>
      <c r="V7" s="5">
        <v>9845860866</v>
      </c>
      <c r="W7" s="6" t="s">
        <v>75</v>
      </c>
      <c r="X7" s="5" t="s">
        <v>31</v>
      </c>
      <c r="Y7" s="6" t="s">
        <v>32</v>
      </c>
      <c r="Z7" s="5" t="s">
        <v>47</v>
      </c>
      <c r="AA7" s="6" t="s">
        <v>46</v>
      </c>
      <c r="AB7" s="7">
        <v>9.5727999999999994E-3</v>
      </c>
      <c r="AD7" s="8"/>
      <c r="AF7" s="8"/>
      <c r="AG7" s="8"/>
    </row>
    <row r="8" spans="1:33" x14ac:dyDescent="0.2">
      <c r="A8" s="12">
        <v>3711</v>
      </c>
      <c r="B8" s="13" t="s">
        <v>30</v>
      </c>
      <c r="C8" s="13">
        <v>43301</v>
      </c>
      <c r="D8" s="5">
        <v>34</v>
      </c>
      <c r="E8" s="6" t="s">
        <v>57</v>
      </c>
      <c r="F8" s="5" t="s">
        <v>87</v>
      </c>
      <c r="G8" s="6" t="s">
        <v>86</v>
      </c>
      <c r="H8" s="5" t="str">
        <f>"000018"</f>
        <v>000018</v>
      </c>
      <c r="I8" s="4">
        <v>42947</v>
      </c>
      <c r="J8" s="5" t="str">
        <f>"000174"</f>
        <v>000174</v>
      </c>
      <c r="K8" s="4">
        <v>43152</v>
      </c>
      <c r="L8" s="5" t="str">
        <f>"000163"</f>
        <v>000163</v>
      </c>
      <c r="M8" s="4">
        <v>43152</v>
      </c>
      <c r="N8" s="5">
        <v>16</v>
      </c>
      <c r="O8" s="5" t="str">
        <f>"003975"</f>
        <v>003975</v>
      </c>
      <c r="P8" s="4">
        <v>43299</v>
      </c>
      <c r="Q8" s="7">
        <v>5.7437199999999997</v>
      </c>
      <c r="R8" s="7">
        <v>0.46375</v>
      </c>
      <c r="S8" s="7">
        <v>5.2799699999999996</v>
      </c>
      <c r="T8" s="5">
        <v>134</v>
      </c>
      <c r="U8" s="4">
        <v>43301</v>
      </c>
      <c r="V8" s="5">
        <v>9845860866</v>
      </c>
      <c r="W8" s="6" t="s">
        <v>75</v>
      </c>
      <c r="X8" s="5" t="s">
        <v>31</v>
      </c>
      <c r="Y8" s="6" t="s">
        <v>32</v>
      </c>
      <c r="Z8" s="5" t="s">
        <v>47</v>
      </c>
      <c r="AA8" s="6" t="s">
        <v>46</v>
      </c>
      <c r="AB8" s="7">
        <v>5.7437199999999994E-2</v>
      </c>
      <c r="AD8" s="8"/>
      <c r="AF8" s="8"/>
      <c r="AG8" s="8"/>
    </row>
    <row r="9" spans="1:33" x14ac:dyDescent="0.2">
      <c r="A9" s="12">
        <v>5200</v>
      </c>
      <c r="B9" s="13" t="s">
        <v>35</v>
      </c>
      <c r="C9" s="13">
        <v>43346</v>
      </c>
      <c r="D9" s="5">
        <v>34</v>
      </c>
      <c r="E9" s="6" t="s">
        <v>57</v>
      </c>
      <c r="F9" s="5" t="s">
        <v>85</v>
      </c>
      <c r="G9" s="6" t="s">
        <v>84</v>
      </c>
      <c r="H9" s="5" t="str">
        <f>"000131"</f>
        <v>000131</v>
      </c>
      <c r="I9" s="4">
        <v>42692</v>
      </c>
      <c r="J9" s="5" t="str">
        <f>"000037"</f>
        <v>000037</v>
      </c>
      <c r="K9" s="4">
        <v>42916</v>
      </c>
      <c r="L9" s="5" t="str">
        <f>"000098"</f>
        <v>000098</v>
      </c>
      <c r="M9" s="4">
        <v>42916</v>
      </c>
      <c r="N9" s="5">
        <v>16</v>
      </c>
      <c r="O9" s="5" t="str">
        <f>"005517"</f>
        <v>005517</v>
      </c>
      <c r="P9" s="4">
        <v>43341</v>
      </c>
      <c r="Q9" s="7">
        <v>15.28773</v>
      </c>
      <c r="R9" s="7">
        <v>1.1211899999999999</v>
      </c>
      <c r="S9" s="7">
        <v>14.166539999999999</v>
      </c>
      <c r="T9" s="5">
        <v>189</v>
      </c>
      <c r="U9" s="4">
        <v>43346</v>
      </c>
      <c r="V9" s="5">
        <v>9880858969</v>
      </c>
      <c r="W9" s="6" t="s">
        <v>83</v>
      </c>
      <c r="X9" s="5" t="s">
        <v>82</v>
      </c>
      <c r="Y9" s="6" t="s">
        <v>81</v>
      </c>
      <c r="Z9" s="5" t="s">
        <v>50</v>
      </c>
      <c r="AA9" s="6" t="s">
        <v>49</v>
      </c>
      <c r="AB9" s="7">
        <f>Q9/100</f>
        <v>0.15287729999999999</v>
      </c>
      <c r="AD9" s="8"/>
      <c r="AF9" s="8"/>
      <c r="AG9" s="8"/>
    </row>
    <row r="10" spans="1:33" x14ac:dyDescent="0.2">
      <c r="A10" s="12">
        <v>5453</v>
      </c>
      <c r="B10" s="13" t="s">
        <v>35</v>
      </c>
      <c r="C10" s="13">
        <v>43357</v>
      </c>
      <c r="D10" s="5">
        <v>34</v>
      </c>
      <c r="E10" s="6" t="s">
        <v>57</v>
      </c>
      <c r="F10" s="5" t="s">
        <v>80</v>
      </c>
      <c r="G10" s="6" t="s">
        <v>79</v>
      </c>
      <c r="H10" s="5" t="str">
        <f>"000001"</f>
        <v>000001</v>
      </c>
      <c r="I10" s="4">
        <v>43068</v>
      </c>
      <c r="J10" s="5" t="str">
        <f>"000014"</f>
        <v>000014</v>
      </c>
      <c r="K10" s="4">
        <v>43069</v>
      </c>
      <c r="L10" s="5" t="str">
        <f>"000062"</f>
        <v>000062</v>
      </c>
      <c r="M10" s="4">
        <v>43069</v>
      </c>
      <c r="N10" s="5">
        <v>16</v>
      </c>
      <c r="O10" s="5" t="str">
        <f>"005675"</f>
        <v>005675</v>
      </c>
      <c r="P10" s="4">
        <v>43350</v>
      </c>
      <c r="Q10" s="7">
        <v>1.91021</v>
      </c>
      <c r="R10" s="7">
        <v>0.11645999999999999</v>
      </c>
      <c r="S10" s="7">
        <v>1.79375</v>
      </c>
      <c r="T10" s="5">
        <v>204</v>
      </c>
      <c r="U10" s="4">
        <v>43357</v>
      </c>
      <c r="V10" s="5">
        <v>8023557744</v>
      </c>
      <c r="W10" s="6" t="s">
        <v>78</v>
      </c>
      <c r="X10" s="5" t="s">
        <v>36</v>
      </c>
      <c r="Y10" s="6" t="s">
        <v>37</v>
      </c>
      <c r="Z10" s="5" t="s">
        <v>50</v>
      </c>
      <c r="AA10" s="6" t="s">
        <v>49</v>
      </c>
      <c r="AB10" s="7">
        <f>Q10/100</f>
        <v>1.91021E-2</v>
      </c>
      <c r="AD10" s="8"/>
      <c r="AF10" s="8"/>
      <c r="AG10" s="8"/>
    </row>
    <row r="11" spans="1:33" x14ac:dyDescent="0.2">
      <c r="A11" s="12">
        <v>5620</v>
      </c>
      <c r="B11" s="13" t="s">
        <v>35</v>
      </c>
      <c r="C11" s="13">
        <v>43370</v>
      </c>
      <c r="D11" s="5">
        <v>34</v>
      </c>
      <c r="E11" s="6" t="s">
        <v>57</v>
      </c>
      <c r="F11" s="5" t="s">
        <v>77</v>
      </c>
      <c r="G11" s="6" t="s">
        <v>76</v>
      </c>
      <c r="H11" s="5" t="str">
        <f>"000063"</f>
        <v>000063</v>
      </c>
      <c r="I11" s="4">
        <v>42760</v>
      </c>
      <c r="J11" s="5" t="str">
        <f>"105"</f>
        <v>105</v>
      </c>
      <c r="K11" s="4">
        <v>16</v>
      </c>
      <c r="L11" s="5" t="str">
        <f>"319"</f>
        <v>319</v>
      </c>
      <c r="M11" s="4">
        <v>16</v>
      </c>
      <c r="N11" s="5">
        <v>15</v>
      </c>
      <c r="O11" s="5" t="str">
        <f>"005770"</f>
        <v>005770</v>
      </c>
      <c r="P11" s="4">
        <v>43360</v>
      </c>
      <c r="Q11" s="7">
        <v>0.96392999999999995</v>
      </c>
      <c r="R11" s="7">
        <v>0.1343</v>
      </c>
      <c r="S11" s="7">
        <v>0.82962999999999998</v>
      </c>
      <c r="T11" s="5">
        <v>216</v>
      </c>
      <c r="U11" s="4">
        <v>43370</v>
      </c>
      <c r="V11" s="5">
        <v>9845860866</v>
      </c>
      <c r="W11" s="6" t="s">
        <v>75</v>
      </c>
      <c r="X11" s="5" t="s">
        <v>53</v>
      </c>
      <c r="Y11" s="6" t="s">
        <v>52</v>
      </c>
      <c r="Z11" s="5" t="s">
        <v>47</v>
      </c>
      <c r="AA11" s="6" t="s">
        <v>46</v>
      </c>
      <c r="AB11" s="7">
        <f>Q11/100</f>
        <v>9.6393E-3</v>
      </c>
      <c r="AD11" s="8"/>
      <c r="AF11" s="8"/>
      <c r="AG11" s="8"/>
    </row>
    <row r="12" spans="1:33" x14ac:dyDescent="0.2">
      <c r="A12" s="12">
        <v>6912</v>
      </c>
      <c r="B12" s="13" t="s">
        <v>45</v>
      </c>
      <c r="C12" s="13">
        <v>43402</v>
      </c>
      <c r="D12" s="5">
        <v>34</v>
      </c>
      <c r="E12" s="6" t="s">
        <v>57</v>
      </c>
      <c r="F12" s="5" t="s">
        <v>74</v>
      </c>
      <c r="G12" s="6" t="s">
        <v>73</v>
      </c>
      <c r="H12" s="5" t="str">
        <f>"000125"</f>
        <v>000125</v>
      </c>
      <c r="I12" s="4">
        <v>43374</v>
      </c>
      <c r="J12" s="5" t="str">
        <f>"000056"</f>
        <v>000056</v>
      </c>
      <c r="K12" s="4">
        <v>43374</v>
      </c>
      <c r="L12" s="5" t="str">
        <f>"000140"</f>
        <v>000140</v>
      </c>
      <c r="M12" s="4">
        <v>43374</v>
      </c>
      <c r="N12" s="5">
        <v>16</v>
      </c>
      <c r="O12" s="5" t="str">
        <f>"007024"</f>
        <v>007024</v>
      </c>
      <c r="P12" s="4">
        <v>43400</v>
      </c>
      <c r="Q12" s="7">
        <v>103.81496</v>
      </c>
      <c r="R12" s="7">
        <v>4.9793099999999999</v>
      </c>
      <c r="S12" s="7">
        <v>98.835650000000001</v>
      </c>
      <c r="T12" s="5">
        <v>252</v>
      </c>
      <c r="U12" s="4">
        <v>43402</v>
      </c>
      <c r="V12" s="5">
        <v>8023330521</v>
      </c>
      <c r="W12" s="6" t="s">
        <v>72</v>
      </c>
      <c r="X12" s="5" t="s">
        <v>44</v>
      </c>
      <c r="Y12" s="6" t="s">
        <v>43</v>
      </c>
      <c r="Z12" s="5" t="s">
        <v>50</v>
      </c>
      <c r="AA12" s="6" t="s">
        <v>49</v>
      </c>
      <c r="AB12" s="7">
        <f>Q12/100</f>
        <v>1.0381495999999999</v>
      </c>
      <c r="AD12" s="8"/>
      <c r="AF12" s="8"/>
      <c r="AG12" s="8"/>
    </row>
    <row r="13" spans="1:33" x14ac:dyDescent="0.2">
      <c r="A13" s="12">
        <v>7053</v>
      </c>
      <c r="B13" s="13" t="s">
        <v>45</v>
      </c>
      <c r="C13" s="13">
        <v>43404</v>
      </c>
      <c r="D13" s="5">
        <v>34</v>
      </c>
      <c r="E13" s="6" t="s">
        <v>57</v>
      </c>
      <c r="F13" s="5" t="s">
        <v>71</v>
      </c>
      <c r="G13" s="6" t="s">
        <v>70</v>
      </c>
      <c r="H13" s="5" t="str">
        <f>"000024"</f>
        <v>000024</v>
      </c>
      <c r="I13" s="4">
        <v>43264</v>
      </c>
      <c r="J13" s="5" t="str">
        <f>"000017"</f>
        <v>000017</v>
      </c>
      <c r="K13" s="4">
        <v>43264</v>
      </c>
      <c r="L13" s="5" t="str">
        <f>"000033"</f>
        <v>000033</v>
      </c>
      <c r="M13" s="4">
        <v>43264</v>
      </c>
      <c r="N13" s="5">
        <v>18</v>
      </c>
      <c r="O13" s="5" t="str">
        <f>"007049"</f>
        <v>007049</v>
      </c>
      <c r="P13" s="4">
        <v>43400</v>
      </c>
      <c r="Q13" s="7">
        <v>12.99123</v>
      </c>
      <c r="R13" s="7">
        <v>1.0911500000000001</v>
      </c>
      <c r="S13" s="7">
        <v>11.900080000000001</v>
      </c>
      <c r="T13" s="5">
        <v>260</v>
      </c>
      <c r="U13" s="4">
        <v>43404</v>
      </c>
      <c r="V13" s="5">
        <v>8023330521</v>
      </c>
      <c r="W13" s="6" t="s">
        <v>40</v>
      </c>
      <c r="X13" s="5" t="s">
        <v>44</v>
      </c>
      <c r="Y13" s="6" t="s">
        <v>43</v>
      </c>
      <c r="Z13" s="5" t="s">
        <v>50</v>
      </c>
      <c r="AA13" s="6" t="s">
        <v>49</v>
      </c>
      <c r="AB13" s="7">
        <f>Q13/100</f>
        <v>0.12991230000000001</v>
      </c>
      <c r="AD13" s="8"/>
      <c r="AF13" s="8"/>
      <c r="AG13" s="8"/>
    </row>
    <row r="14" spans="1:33" x14ac:dyDescent="0.2">
      <c r="A14" s="12">
        <v>7370</v>
      </c>
      <c r="B14" s="13" t="s">
        <v>41</v>
      </c>
      <c r="C14" s="13">
        <v>43427</v>
      </c>
      <c r="D14" s="5">
        <v>34</v>
      </c>
      <c r="E14" s="6" t="s">
        <v>57</v>
      </c>
      <c r="F14" s="5" t="s">
        <v>69</v>
      </c>
      <c r="G14" s="6" t="s">
        <v>68</v>
      </c>
      <c r="H14" s="5" t="str">
        <f>"000038"</f>
        <v>000038</v>
      </c>
      <c r="I14" s="4">
        <v>43271</v>
      </c>
      <c r="J14" s="5" t="str">
        <f>"000022"</f>
        <v>000022</v>
      </c>
      <c r="K14" s="4">
        <v>43295</v>
      </c>
      <c r="L14" s="5" t="str">
        <f>"000075"</f>
        <v>000075</v>
      </c>
      <c r="M14" s="4">
        <v>43295</v>
      </c>
      <c r="N14" s="5">
        <v>17</v>
      </c>
      <c r="O14" s="5" t="str">
        <f>"007521"</f>
        <v>007521</v>
      </c>
      <c r="P14" s="4">
        <v>43426</v>
      </c>
      <c r="Q14" s="7">
        <v>9.31</v>
      </c>
      <c r="R14" s="7">
        <v>0.41381000000000001</v>
      </c>
      <c r="S14" s="7">
        <v>8.8961900000000007</v>
      </c>
      <c r="T14" s="5">
        <v>272</v>
      </c>
      <c r="U14" s="4">
        <v>43427</v>
      </c>
      <c r="V14" s="5">
        <v>8023330521</v>
      </c>
      <c r="W14" s="6" t="s">
        <v>48</v>
      </c>
      <c r="X14" s="5" t="s">
        <v>38</v>
      </c>
      <c r="Y14" s="6" t="s">
        <v>39</v>
      </c>
      <c r="Z14" s="5" t="s">
        <v>50</v>
      </c>
      <c r="AA14" s="6" t="s">
        <v>49</v>
      </c>
      <c r="AB14" s="7">
        <f>Q14/100</f>
        <v>9.3100000000000002E-2</v>
      </c>
      <c r="AD14" s="8"/>
      <c r="AF14" s="8"/>
      <c r="AG14" s="8"/>
    </row>
    <row r="15" spans="1:33" x14ac:dyDescent="0.2">
      <c r="A15" s="12">
        <v>7481</v>
      </c>
      <c r="B15" s="13" t="s">
        <v>42</v>
      </c>
      <c r="C15" s="13">
        <v>43437</v>
      </c>
      <c r="D15" s="5">
        <v>34</v>
      </c>
      <c r="E15" s="6" t="s">
        <v>57</v>
      </c>
      <c r="F15" s="5" t="s">
        <v>67</v>
      </c>
      <c r="G15" s="6" t="s">
        <v>66</v>
      </c>
      <c r="H15" s="5" t="str">
        <f>"000131"</f>
        <v>000131</v>
      </c>
      <c r="I15" s="4">
        <v>43150</v>
      </c>
      <c r="J15" s="5" t="str">
        <f>"000051"</f>
        <v>000051</v>
      </c>
      <c r="K15" s="4">
        <v>43150</v>
      </c>
      <c r="L15" s="5" t="str">
        <f>"000128"</f>
        <v>000128</v>
      </c>
      <c r="M15" s="4">
        <v>43150</v>
      </c>
      <c r="N15" s="5">
        <v>18</v>
      </c>
      <c r="O15" s="5" t="str">
        <f>"007547"</f>
        <v>007547</v>
      </c>
      <c r="P15" s="4">
        <v>43426</v>
      </c>
      <c r="Q15" s="7">
        <v>14.966329999999999</v>
      </c>
      <c r="R15" s="7">
        <v>1.21262</v>
      </c>
      <c r="S15" s="7">
        <v>13.75371</v>
      </c>
      <c r="T15" s="5">
        <v>280</v>
      </c>
      <c r="U15" s="4">
        <v>43437</v>
      </c>
      <c r="V15" s="5">
        <v>8023330521</v>
      </c>
      <c r="W15" s="6" t="s">
        <v>40</v>
      </c>
      <c r="X15" s="5" t="s">
        <v>36</v>
      </c>
      <c r="Y15" s="6" t="s">
        <v>37</v>
      </c>
      <c r="Z15" s="5" t="s">
        <v>50</v>
      </c>
      <c r="AA15" s="6" t="s">
        <v>49</v>
      </c>
      <c r="AB15" s="7">
        <f>Q15/100</f>
        <v>0.1496633</v>
      </c>
      <c r="AD15" s="8"/>
      <c r="AF15" s="8"/>
      <c r="AG15" s="8"/>
    </row>
    <row r="16" spans="1:33" x14ac:dyDescent="0.2">
      <c r="A16" s="12">
        <v>7482</v>
      </c>
      <c r="B16" s="13" t="s">
        <v>42</v>
      </c>
      <c r="C16" s="13">
        <v>43437</v>
      </c>
      <c r="D16" s="5">
        <v>34</v>
      </c>
      <c r="E16" s="6" t="s">
        <v>57</v>
      </c>
      <c r="F16" s="5" t="s">
        <v>65</v>
      </c>
      <c r="G16" s="6" t="s">
        <v>64</v>
      </c>
      <c r="H16" s="5" t="str">
        <f>"000078"</f>
        <v>000078</v>
      </c>
      <c r="I16" s="4">
        <v>43082</v>
      </c>
      <c r="J16" s="5" t="str">
        <f>"000023"</f>
        <v>000023</v>
      </c>
      <c r="K16" s="4">
        <v>43082</v>
      </c>
      <c r="L16" s="5" t="str">
        <f>"000078"</f>
        <v>000078</v>
      </c>
      <c r="M16" s="4">
        <v>43082</v>
      </c>
      <c r="N16" s="5">
        <v>16</v>
      </c>
      <c r="O16" s="5" t="str">
        <f>"007629"</f>
        <v>007629</v>
      </c>
      <c r="P16" s="4">
        <v>43432</v>
      </c>
      <c r="Q16" s="7">
        <v>4.7281599999999999</v>
      </c>
      <c r="R16" s="7">
        <v>0.28845999999999999</v>
      </c>
      <c r="S16" s="7">
        <v>4.4397000000000002</v>
      </c>
      <c r="T16" s="5">
        <v>280</v>
      </c>
      <c r="U16" s="4">
        <v>43437</v>
      </c>
      <c r="V16" s="5">
        <v>9845882355</v>
      </c>
      <c r="W16" s="6" t="s">
        <v>63</v>
      </c>
      <c r="X16" s="5" t="s">
        <v>62</v>
      </c>
      <c r="Y16" s="6" t="s">
        <v>61</v>
      </c>
      <c r="Z16" s="5" t="s">
        <v>50</v>
      </c>
      <c r="AA16" s="6" t="s">
        <v>49</v>
      </c>
      <c r="AB16" s="7">
        <f>Q16/100</f>
        <v>4.72816E-2</v>
      </c>
      <c r="AD16" s="8"/>
      <c r="AF16" s="8"/>
      <c r="AG16" s="8"/>
    </row>
    <row r="17" spans="1:33" x14ac:dyDescent="0.2">
      <c r="A17" s="12">
        <v>7898</v>
      </c>
      <c r="B17" s="13" t="s">
        <v>42</v>
      </c>
      <c r="C17" s="13">
        <v>43454</v>
      </c>
      <c r="D17" s="5">
        <v>34</v>
      </c>
      <c r="E17" s="6" t="s">
        <v>57</v>
      </c>
      <c r="F17" s="5" t="s">
        <v>60</v>
      </c>
      <c r="G17" s="6" t="s">
        <v>59</v>
      </c>
      <c r="H17" s="5" t="str">
        <f>"000103"</f>
        <v>000103</v>
      </c>
      <c r="I17" s="4">
        <v>43120</v>
      </c>
      <c r="J17" s="5" t="str">
        <f>"000040"</f>
        <v>000040</v>
      </c>
      <c r="K17" s="4">
        <v>43122</v>
      </c>
      <c r="L17" s="5" t="str">
        <f>"000107"</f>
        <v>000107</v>
      </c>
      <c r="M17" s="4">
        <v>43122</v>
      </c>
      <c r="N17" s="5">
        <v>17</v>
      </c>
      <c r="O17" s="5" t="str">
        <f>"007928"</f>
        <v>007928</v>
      </c>
      <c r="P17" s="4">
        <v>43447</v>
      </c>
      <c r="Q17" s="7">
        <v>11.94652</v>
      </c>
      <c r="R17" s="7">
        <v>0.34993000000000002</v>
      </c>
      <c r="S17" s="7">
        <v>11.596590000000001</v>
      </c>
      <c r="T17" s="5">
        <v>298</v>
      </c>
      <c r="U17" s="4">
        <v>43454</v>
      </c>
      <c r="V17" s="5">
        <v>8023330521</v>
      </c>
      <c r="W17" s="6" t="s">
        <v>58</v>
      </c>
      <c r="X17" s="5" t="s">
        <v>28</v>
      </c>
      <c r="Y17" s="6" t="s">
        <v>29</v>
      </c>
      <c r="Z17" s="5" t="s">
        <v>50</v>
      </c>
      <c r="AA17" s="6" t="s">
        <v>49</v>
      </c>
      <c r="AB17" s="7">
        <f>Q17/100</f>
        <v>0.11946519999999999</v>
      </c>
      <c r="AD17" s="8"/>
      <c r="AF17" s="8"/>
      <c r="AG17" s="8"/>
    </row>
    <row r="18" spans="1:33" x14ac:dyDescent="0.2">
      <c r="A18" s="12">
        <v>8081</v>
      </c>
      <c r="B18" s="13" t="s">
        <v>42</v>
      </c>
      <c r="C18" s="13">
        <v>43461</v>
      </c>
      <c r="D18" s="5">
        <v>34</v>
      </c>
      <c r="E18" s="6" t="s">
        <v>57</v>
      </c>
      <c r="F18" s="5" t="s">
        <v>56</v>
      </c>
      <c r="G18" s="6" t="s">
        <v>55</v>
      </c>
      <c r="H18" s="5" t="str">
        <f>"000076"</f>
        <v>000076</v>
      </c>
      <c r="I18" s="4">
        <v>43315</v>
      </c>
      <c r="J18" s="5" t="str">
        <f>"000033"</f>
        <v>000033</v>
      </c>
      <c r="K18" s="4">
        <v>43315</v>
      </c>
      <c r="L18" s="5" t="str">
        <f>"000089"</f>
        <v>000089</v>
      </c>
      <c r="M18" s="4">
        <v>43315</v>
      </c>
      <c r="N18" s="5">
        <v>17</v>
      </c>
      <c r="O18" s="5" t="str">
        <f>"008235"</f>
        <v>008235</v>
      </c>
      <c r="P18" s="4">
        <v>43456</v>
      </c>
      <c r="Q18" s="7">
        <v>7.7165100000000004</v>
      </c>
      <c r="R18" s="7">
        <v>0.16206000000000001</v>
      </c>
      <c r="S18" s="7">
        <v>7.5544500000000001</v>
      </c>
      <c r="T18" s="5">
        <v>305</v>
      </c>
      <c r="U18" s="4">
        <v>43461</v>
      </c>
      <c r="V18" s="5">
        <v>8023330521</v>
      </c>
      <c r="W18" s="6" t="s">
        <v>54</v>
      </c>
      <c r="X18" s="5" t="s">
        <v>38</v>
      </c>
      <c r="Y18" s="6" t="s">
        <v>39</v>
      </c>
      <c r="Z18" s="5" t="s">
        <v>50</v>
      </c>
      <c r="AA18" s="6" t="s">
        <v>49</v>
      </c>
      <c r="AB18" s="7">
        <f>Q18/100</f>
        <v>7.71651E-2</v>
      </c>
      <c r="AD18" s="8"/>
      <c r="AF18" s="8"/>
      <c r="AG1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2019-01-14T11:25:02Z</dcterms:modified>
</cp:coreProperties>
</file>