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0" i="1" l="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<sst xmlns="http://schemas.openxmlformats.org/spreadsheetml/2006/main" count="199" uniqueCount="101">
  <si>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</si>
  <si>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</si>
  <si>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</si>
  <si>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</si>
  <si>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</si>
  <si>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</si>
  <si>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</si>
  <si>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</si>
  <si>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</si>
  <si>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</si>
  <si>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</si>
  <si>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</si>
  <si>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</si>
  <si>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</si>
  <si>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</si>
  <si>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</si>
  <si>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</si>
  <si>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</si>
  <si>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</si>
  <si>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</si>
  <si>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</si>
  <si>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</si>
  <si>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</si>
  <si>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</si>
  <si>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</si>
  <si>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</si>
  <si>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</si>
  <si>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</si>
  <si>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</si>
  <si>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</si>
  <si>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</si>
  <si>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</si>
  <si>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</si>
  <si>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</si>
  <si>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June</t>
  </si>
  <si>
    <t>May</t>
  </si>
  <si>
    <t>P3110</t>
  </si>
  <si>
    <t>14th Finance Commission Grant Works</t>
  </si>
  <si>
    <t>December</t>
  </si>
  <si>
    <t>October</t>
  </si>
  <si>
    <t>April</t>
  </si>
  <si>
    <t>18per - Works (Bhagyajyothi, Sooru / Neeru Yojane and General) (54 Lakhs / New Wards)</t>
  </si>
  <si>
    <t>P1878</t>
  </si>
  <si>
    <t>Water Supply New Areas</t>
  </si>
  <si>
    <t>P1802</t>
  </si>
  <si>
    <t>KRIDL</t>
  </si>
  <si>
    <t>M/s.KRIDL</t>
  </si>
  <si>
    <t>M/S KRIDL</t>
  </si>
  <si>
    <t>Reserve fund for TandF Committee</t>
  </si>
  <si>
    <t>P2415</t>
  </si>
  <si>
    <t>P2201</t>
  </si>
  <si>
    <t>Assembly Constituency Development Works under BBMP</t>
  </si>
  <si>
    <t>Jayachamarajendra Nagara</t>
  </si>
  <si>
    <t>046-17-000016</t>
  </si>
  <si>
    <t>Engagement of Gangman and Hiring of Tractor Tippers for cleaning and Maintenance of road side drains and other cleaning works in works in ward no 46</t>
  </si>
  <si>
    <t>C MURUGAN</t>
  </si>
  <si>
    <t>ddo078</t>
  </si>
  <si>
    <t xml:space="preserve"> Assistant Executive Engineer J C Nagar East Zone</t>
  </si>
  <si>
    <t>046-17-000015</t>
  </si>
  <si>
    <t xml:space="preserve">Providing and fixing of LED Street lights in Ward No 46 in Hebbal Division </t>
  </si>
  <si>
    <t>M/s.Ganga Enterprises</t>
  </si>
  <si>
    <t>ddo089</t>
  </si>
  <si>
    <t xml:space="preserve"> Assistant Executive Engineer Electrical East Zone</t>
  </si>
  <si>
    <t>046-17-000017</t>
  </si>
  <si>
    <t>Providing drinking water works in Ward No 46 in Hebbal Division</t>
  </si>
  <si>
    <t>046-14-000031</t>
  </si>
  <si>
    <t xml:space="preserve">Constriction of entrance Arch and Additional works to Munireddy Palya BBMP Building Ward No.46 </t>
  </si>
  <si>
    <t>046-16-000020</t>
  </si>
  <si>
    <t>Providing of LED fitting to Arteral roads to BB road (From Ganganagar left side to Mekhri Circle) and Jayamahal Road (From Mekhri Circle to Indian Express Via Contronment) in ward no 46 and 63</t>
  </si>
  <si>
    <t>046-16-000003</t>
  </si>
  <si>
    <t>CONSTRUCTION OF CORPORATORS WARD OFFICE IN JC NAGARA WARD NO 46.</t>
  </si>
  <si>
    <t>BS Gurubabau</t>
  </si>
  <si>
    <t>C Murugan</t>
  </si>
  <si>
    <t>046-16-000001</t>
  </si>
  <si>
    <t>Operation and Maintenance of street lights at Jayachama Rajendra nagara area ward no 46 Package E7 for one year.</t>
  </si>
  <si>
    <t>M/s.Srinath Electricals</t>
  </si>
  <si>
    <t>046-13-000022</t>
  </si>
  <si>
    <t>Providing asphalting to main and cross road of Thimmaiah Garden adjacent to SWD in ward no 46</t>
  </si>
  <si>
    <t>ddo077</t>
  </si>
  <si>
    <t xml:space="preserve"> Assistant Executive Engineer Hebbal East Zone</t>
  </si>
  <si>
    <t>C.Murugan</t>
  </si>
  <si>
    <t>046-16-000007</t>
  </si>
  <si>
    <t>PROVIDING AND LAYING CEMENT CONCRETE ROAD AT MARIYAPPA BLOCK IN JC NAGARA WARD NO 46.</t>
  </si>
  <si>
    <t>R.Suresh</t>
  </si>
  <si>
    <t>046-16-000006</t>
  </si>
  <si>
    <t>DESILTING OF DRAINS IN JC NAGARA WARD NO 46.</t>
  </si>
  <si>
    <t>R. Suresh</t>
  </si>
  <si>
    <t>046-13-000023</t>
  </si>
  <si>
    <t>Providing CC to Step Down Colony roads  in ward no 46</t>
  </si>
  <si>
    <t>Engagement of Gangman and Hiring of Tractor Tippers for cleaning and Maintenance of road side drains and other cleaning works in  works in ward no 46</t>
  </si>
  <si>
    <t>046-16-000011</t>
  </si>
  <si>
    <t>PROVIDING DRINKING WATER UNIT AT R.T. NAGAR IN JC NAGARA WARD NO 46.</t>
  </si>
  <si>
    <t>Y H Krishna</t>
  </si>
  <si>
    <t>046-13-000020</t>
  </si>
  <si>
    <t>Providing asphalting to m ain and cross road in Dinnur Surrounding areas in ward no 46</t>
  </si>
  <si>
    <t>046-18-000030</t>
  </si>
  <si>
    <t>CONSTRUCTION OF CC DRAIN AND COVERING SLABS AT STEPDOWN 1ST MAIN ROAD KATERAMMA TEMPLE MAIN ROAD AND SURROUNDING AREAS IN WARD NO 46</t>
  </si>
  <si>
    <t>046-18-000031</t>
  </si>
  <si>
    <t>CONSTRUCTION OF CC ROAD TOWARDS STEPDOWN AND SURROUNDING AREAS IN WARD NO 46</t>
  </si>
  <si>
    <t>046-18-000011</t>
  </si>
  <si>
    <t>DRILLING OF BOREWELL AND PIPE LINE CONNECTION AT JC NAGARA AND SURROUNDINGS IN WARD NO 46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</si>
</sst>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tabSelected="1" workbookViewId="0">
      <selection activeCell="A2" sqref="A2:XFD20"/>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358</v>
      </c>
      <c r="B2" s="13" t="s">
        <v>40</v>
      </c>
      <c r="C2" s="13">
        <v>43200</v>
      </c>
      <c r="D2" s="5">
        <v>46</v>
      </c>
      <c r="E2" s="6" t="s">
        <v>52</v>
      </c>
      <c r="F2" s="5" t="s">
        <v>53</v>
      </c>
      <c r="G2" s="6" t="s">
        <v>54</v>
      </c>
      <c r="H2" s="5" t="str">
        <f>"000088"</f>
        <v>000088</v>
      </c>
      <c r="I2" s="4">
        <v>43117</v>
      </c>
      <c r="J2" s="5" t="str">
        <f>"000038"</f>
        <v>000038</v>
      </c>
      <c r="K2" s="4">
        <v>43119</v>
      </c>
      <c r="L2" s="5" t="str">
        <f>"000104"</f>
        <v>000104</v>
      </c>
      <c r="M2" s="4">
        <v>43119</v>
      </c>
      <c r="N2" s="5">
        <v>17</v>
      </c>
      <c r="O2" s="5" t="str">
        <f>"009598"</f>
        <v>009598</v>
      </c>
      <c r="P2" s="4">
        <v>43137</v>
      </c>
      <c r="Q2" s="7">
        <v>1.9964900000000001</v>
      </c>
      <c r="R2" s="7">
        <v>4.1919999999999999E-2</v>
      </c>
      <c r="S2" s="7">
        <v>1.9545699999999999</v>
      </c>
      <c r="T2" s="5">
        <v>13</v>
      </c>
      <c r="U2" s="4">
        <v>43200</v>
      </c>
      <c r="V2" s="5">
        <v>8023557744</v>
      </c>
      <c r="W2" s="6" t="s">
        <v>55</v>
      </c>
      <c r="X2" s="5" t="s">
        <v>36</v>
      </c>
      <c r="Y2" s="6" t="s">
        <v>37</v>
      </c>
      <c r="Z2" s="5" t="s">
        <v>56</v>
      </c>
      <c r="AA2" s="6" t="s">
        <v>57</v>
      </c>
      <c r="AB2" s="7">
        <v>1.9964900000000001E-2</v>
      </c>
      <c r="AD2" s="8"/>
      <c r="AF2" s="8"/>
      <c r="AG2" s="8"/>
    </row>
    <row r="3" spans="1:33" x14ac:dyDescent="0.2">
      <c r="A3" s="12">
        <v>652</v>
      </c>
      <c r="B3" s="13" t="s">
        <v>40</v>
      </c>
      <c r="C3" s="13">
        <v>43215</v>
      </c>
      <c r="D3" s="5">
        <v>46</v>
      </c>
      <c r="E3" s="6" t="s">
        <v>52</v>
      </c>
      <c r="F3" s="5" t="s">
        <v>58</v>
      </c>
      <c r="G3" s="6" t="s">
        <v>59</v>
      </c>
      <c r="H3" s="5" t="str">
        <f>"000153"</f>
        <v>000153</v>
      </c>
      <c r="I3" s="4">
        <v>43186</v>
      </c>
      <c r="J3" s="5" t="str">
        <f>"000215"</f>
        <v>000215</v>
      </c>
      <c r="K3" s="4">
        <v>43186</v>
      </c>
      <c r="L3" s="5" t="str">
        <f>"000204"</f>
        <v>000204</v>
      </c>
      <c r="M3" s="4">
        <v>43187</v>
      </c>
      <c r="N3" s="5">
        <v>17</v>
      </c>
      <c r="O3" s="5" t="str">
        <f>"000616"</f>
        <v>000616</v>
      </c>
      <c r="P3" s="4">
        <v>43209</v>
      </c>
      <c r="Q3" s="7">
        <v>5.8137400000000001</v>
      </c>
      <c r="R3" s="7">
        <v>0.18140000000000001</v>
      </c>
      <c r="S3" s="7">
        <v>5.6323400000000001</v>
      </c>
      <c r="T3" s="5">
        <v>24</v>
      </c>
      <c r="U3" s="4">
        <v>43215</v>
      </c>
      <c r="V3" s="5">
        <v>9620096296</v>
      </c>
      <c r="W3" s="6" t="s">
        <v>60</v>
      </c>
      <c r="X3" s="5" t="s">
        <v>36</v>
      </c>
      <c r="Y3" s="6" t="s">
        <v>37</v>
      </c>
      <c r="Z3" s="5" t="s">
        <v>61</v>
      </c>
      <c r="AA3" s="6" t="s">
        <v>62</v>
      </c>
      <c r="AB3" s="7">
        <v>5.8137399999999999E-2</v>
      </c>
      <c r="AD3" s="8"/>
      <c r="AF3" s="8"/>
      <c r="AG3" s="8"/>
    </row>
    <row r="4" spans="1:33" x14ac:dyDescent="0.2">
      <c r="A4" s="12">
        <v>653</v>
      </c>
      <c r="B4" s="13" t="s">
        <v>40</v>
      </c>
      <c r="C4" s="13">
        <v>43215</v>
      </c>
      <c r="D4" s="5">
        <v>46</v>
      </c>
      <c r="E4" s="6" t="s">
        <v>52</v>
      </c>
      <c r="F4" s="5" t="s">
        <v>63</v>
      </c>
      <c r="G4" s="6" t="s">
        <v>64</v>
      </c>
      <c r="H4" s="5" t="str">
        <f>"000188"</f>
        <v>000188</v>
      </c>
      <c r="I4" s="4">
        <v>43183</v>
      </c>
      <c r="J4" s="5" t="str">
        <f>"000082"</f>
        <v>000082</v>
      </c>
      <c r="K4" s="4">
        <v>43190</v>
      </c>
      <c r="L4" s="5" t="str">
        <f>"000166"</f>
        <v>000166</v>
      </c>
      <c r="M4" s="4">
        <v>43190</v>
      </c>
      <c r="N4" s="5">
        <v>17</v>
      </c>
      <c r="O4" s="5" t="str">
        <f>"000653"</f>
        <v>000653</v>
      </c>
      <c r="P4" s="4">
        <v>43214</v>
      </c>
      <c r="Q4" s="7">
        <v>12.171419999999999</v>
      </c>
      <c r="R4" s="7">
        <v>0.26388</v>
      </c>
      <c r="S4" s="7">
        <v>11.907539999999999</v>
      </c>
      <c r="T4" s="5">
        <v>24</v>
      </c>
      <c r="U4" s="4">
        <v>43215</v>
      </c>
      <c r="V4" s="5">
        <v>8023557744</v>
      </c>
      <c r="W4" s="6" t="s">
        <v>55</v>
      </c>
      <c r="X4" s="5" t="s">
        <v>36</v>
      </c>
      <c r="Y4" s="6" t="s">
        <v>37</v>
      </c>
      <c r="Z4" s="5" t="s">
        <v>56</v>
      </c>
      <c r="AA4" s="6" t="s">
        <v>57</v>
      </c>
      <c r="AB4" s="7">
        <v>0.12171419999999999</v>
      </c>
      <c r="AD4" s="8"/>
      <c r="AF4" s="8"/>
      <c r="AG4" s="8"/>
    </row>
    <row r="5" spans="1:33" x14ac:dyDescent="0.2">
      <c r="A5" s="12">
        <v>704</v>
      </c>
      <c r="B5" s="13" t="s">
        <v>40</v>
      </c>
      <c r="C5" s="13">
        <v>43216</v>
      </c>
      <c r="D5" s="5">
        <v>46</v>
      </c>
      <c r="E5" s="6" t="s">
        <v>52</v>
      </c>
      <c r="F5" s="5" t="s">
        <v>65</v>
      </c>
      <c r="G5" s="6" t="s">
        <v>66</v>
      </c>
      <c r="H5" s="5" t="str">
        <f>"000296"</f>
        <v>000296</v>
      </c>
      <c r="I5" s="4">
        <v>42061</v>
      </c>
      <c r="J5" s="5" t="str">
        <f>"000040"</f>
        <v>000040</v>
      </c>
      <c r="K5" s="4">
        <v>42628</v>
      </c>
      <c r="L5" s="5" t="str">
        <f>"000339"</f>
        <v>000339</v>
      </c>
      <c r="M5" s="4">
        <v>42735</v>
      </c>
      <c r="N5" s="5">
        <v>14</v>
      </c>
      <c r="O5" s="5" t="str">
        <f>"000723"</f>
        <v>000723</v>
      </c>
      <c r="P5" s="4">
        <v>43216</v>
      </c>
      <c r="Q5" s="7">
        <v>24.964500000000001</v>
      </c>
      <c r="R5" s="7">
        <v>3.4371100000000001</v>
      </c>
      <c r="S5" s="7">
        <v>21.52739</v>
      </c>
      <c r="T5" s="5">
        <v>28</v>
      </c>
      <c r="U5" s="4">
        <v>43216</v>
      </c>
      <c r="V5" s="5">
        <v>8023330521</v>
      </c>
      <c r="W5" s="6" t="s">
        <v>45</v>
      </c>
      <c r="X5" s="5" t="s">
        <v>49</v>
      </c>
      <c r="Y5" s="6" t="s">
        <v>48</v>
      </c>
      <c r="Z5" s="5" t="s">
        <v>56</v>
      </c>
      <c r="AA5" s="6" t="s">
        <v>57</v>
      </c>
      <c r="AB5" s="7">
        <v>0.24964500000000001</v>
      </c>
      <c r="AD5" s="8"/>
      <c r="AF5" s="8"/>
      <c r="AG5" s="8"/>
    </row>
    <row r="6" spans="1:33" x14ac:dyDescent="0.2">
      <c r="A6" s="12">
        <v>1299</v>
      </c>
      <c r="B6" s="13" t="s">
        <v>35</v>
      </c>
      <c r="C6" s="13">
        <v>43241</v>
      </c>
      <c r="D6" s="5">
        <v>46</v>
      </c>
      <c r="E6" s="6" t="s">
        <v>52</v>
      </c>
      <c r="F6" s="5" t="s">
        <v>67</v>
      </c>
      <c r="G6" s="6" t="s">
        <v>68</v>
      </c>
      <c r="H6" s="5" t="str">
        <f>"000011"</f>
        <v>000011</v>
      </c>
      <c r="I6" s="4">
        <v>42429</v>
      </c>
      <c r="J6" s="5" t="str">
        <f>"000011"</f>
        <v>000011</v>
      </c>
      <c r="K6" s="4">
        <v>43207</v>
      </c>
      <c r="L6" s="5" t="str">
        <f>"000016"</f>
        <v>000016</v>
      </c>
      <c r="M6" s="4">
        <v>43209</v>
      </c>
      <c r="N6" s="5">
        <v>16</v>
      </c>
      <c r="O6" s="5" t="str">
        <f>"001646"</f>
        <v>001646</v>
      </c>
      <c r="P6" s="4">
        <v>43239</v>
      </c>
      <c r="Q6" s="7">
        <v>6.1682399999999999</v>
      </c>
      <c r="R6" s="7">
        <v>0.75105</v>
      </c>
      <c r="S6" s="7">
        <v>5.4171899999999997</v>
      </c>
      <c r="T6" s="5">
        <v>56</v>
      </c>
      <c r="U6" s="4">
        <v>43241</v>
      </c>
      <c r="V6" s="5">
        <v>9945525730</v>
      </c>
      <c r="W6" s="6" t="s">
        <v>46</v>
      </c>
      <c r="X6" s="5" t="s">
        <v>36</v>
      </c>
      <c r="Y6" s="6" t="s">
        <v>37</v>
      </c>
      <c r="Z6" s="5" t="s">
        <v>61</v>
      </c>
      <c r="AA6" s="6" t="s">
        <v>62</v>
      </c>
      <c r="AB6" s="7">
        <v>6.1682399999999998E-2</v>
      </c>
      <c r="AD6" s="8"/>
      <c r="AF6" s="8"/>
      <c r="AG6" s="8"/>
    </row>
    <row r="7" spans="1:33" x14ac:dyDescent="0.2">
      <c r="A7" s="12">
        <v>2004</v>
      </c>
      <c r="B7" s="13" t="s">
        <v>34</v>
      </c>
      <c r="C7" s="13">
        <v>43262</v>
      </c>
      <c r="D7" s="5">
        <v>46</v>
      </c>
      <c r="E7" s="6" t="s">
        <v>52</v>
      </c>
      <c r="F7" s="5" t="s">
        <v>69</v>
      </c>
      <c r="G7" s="6" t="s">
        <v>70</v>
      </c>
      <c r="H7" s="5" t="str">
        <f>"000088"</f>
        <v>000088</v>
      </c>
      <c r="I7" s="4">
        <v>42564</v>
      </c>
      <c r="J7" s="5" t="str">
        <f>"000054"</f>
        <v>000054</v>
      </c>
      <c r="K7" s="4">
        <v>42916</v>
      </c>
      <c r="L7" s="5" t="str">
        <f>"000120"</f>
        <v>000120</v>
      </c>
      <c r="M7" s="4">
        <v>42916</v>
      </c>
      <c r="N7" s="5">
        <v>16</v>
      </c>
      <c r="O7" s="5" t="str">
        <f>"002334"</f>
        <v>002334</v>
      </c>
      <c r="P7" s="4">
        <v>43262</v>
      </c>
      <c r="Q7" s="7">
        <v>18.673220000000001</v>
      </c>
      <c r="R7" s="7">
        <v>1.26715</v>
      </c>
      <c r="S7" s="7">
        <v>17.40607</v>
      </c>
      <c r="T7" s="5">
        <v>79</v>
      </c>
      <c r="U7" s="4">
        <v>43262</v>
      </c>
      <c r="V7" s="5">
        <v>7019756337</v>
      </c>
      <c r="W7" s="6" t="s">
        <v>71</v>
      </c>
      <c r="X7" s="5" t="s">
        <v>29</v>
      </c>
      <c r="Y7" s="6" t="s">
        <v>30</v>
      </c>
      <c r="Z7" s="5" t="s">
        <v>56</v>
      </c>
      <c r="AA7" s="6" t="s">
        <v>57</v>
      </c>
      <c r="AB7" s="7">
        <v>0.18673220000000001</v>
      </c>
      <c r="AD7" s="8"/>
      <c r="AF7" s="8"/>
      <c r="AG7" s="8"/>
    </row>
    <row r="8" spans="1:33" x14ac:dyDescent="0.2">
      <c r="A8" s="12">
        <v>2696</v>
      </c>
      <c r="B8" s="13" t="s">
        <v>34</v>
      </c>
      <c r="C8" s="13">
        <v>43278</v>
      </c>
      <c r="D8" s="5">
        <v>46</v>
      </c>
      <c r="E8" s="6" t="s">
        <v>52</v>
      </c>
      <c r="F8" s="5" t="s">
        <v>53</v>
      </c>
      <c r="G8" s="6" t="s">
        <v>54</v>
      </c>
      <c r="H8" s="5" t="str">
        <f>"000088"</f>
        <v>000088</v>
      </c>
      <c r="I8" s="4">
        <v>43117</v>
      </c>
      <c r="J8" s="5" t="str">
        <f>"000038"</f>
        <v>000038</v>
      </c>
      <c r="K8" s="4">
        <v>43119</v>
      </c>
      <c r="L8" s="5" t="str">
        <f>"000104"</f>
        <v>000104</v>
      </c>
      <c r="M8" s="4">
        <v>43119</v>
      </c>
      <c r="N8" s="5">
        <v>17</v>
      </c>
      <c r="O8" s="5" t="str">
        <f>"009598"</f>
        <v>009598</v>
      </c>
      <c r="P8" s="4">
        <v>43137</v>
      </c>
      <c r="Q8" s="7">
        <v>2.9983200000000001</v>
      </c>
      <c r="R8" s="7">
        <v>6.2960000000000002E-2</v>
      </c>
      <c r="S8" s="7">
        <v>2.9353600000000002</v>
      </c>
      <c r="T8" s="5">
        <v>102</v>
      </c>
      <c r="U8" s="4">
        <v>43278</v>
      </c>
      <c r="V8" s="5">
        <v>8023330521</v>
      </c>
      <c r="W8" s="6" t="s">
        <v>72</v>
      </c>
      <c r="X8" s="5" t="s">
        <v>36</v>
      </c>
      <c r="Y8" s="6" t="s">
        <v>37</v>
      </c>
      <c r="Z8" s="5" t="s">
        <v>56</v>
      </c>
      <c r="AA8" s="6" t="s">
        <v>57</v>
      </c>
      <c r="AB8" s="7">
        <v>2.9983200000000002E-2</v>
      </c>
      <c r="AD8" s="8"/>
      <c r="AF8" s="8"/>
      <c r="AG8" s="8"/>
    </row>
    <row r="9" spans="1:33" x14ac:dyDescent="0.2">
      <c r="A9" s="12">
        <v>3471</v>
      </c>
      <c r="B9" s="13" t="s">
        <v>31</v>
      </c>
      <c r="C9" s="13">
        <v>43299</v>
      </c>
      <c r="D9" s="5">
        <v>46</v>
      </c>
      <c r="E9" s="6" t="s">
        <v>52</v>
      </c>
      <c r="F9" s="5" t="s">
        <v>73</v>
      </c>
      <c r="G9" s="6" t="s">
        <v>74</v>
      </c>
      <c r="H9" s="5" t="str">
        <f>"000020"</f>
        <v>000020</v>
      </c>
      <c r="I9" s="4">
        <v>42947</v>
      </c>
      <c r="J9" s="5" t="str">
        <f>"000090"</f>
        <v>000090</v>
      </c>
      <c r="K9" s="4">
        <v>43092</v>
      </c>
      <c r="L9" s="5" t="str">
        <f>"000071"</f>
        <v>000071</v>
      </c>
      <c r="M9" s="4">
        <v>43092</v>
      </c>
      <c r="N9" s="5">
        <v>16</v>
      </c>
      <c r="O9" s="5" t="str">
        <f>"003865"</f>
        <v>003865</v>
      </c>
      <c r="P9" s="4">
        <v>43297</v>
      </c>
      <c r="Q9" s="7">
        <v>6.3978299999999999</v>
      </c>
      <c r="R9" s="7">
        <v>0.45450000000000002</v>
      </c>
      <c r="S9" s="7">
        <v>5.9433299999999996</v>
      </c>
      <c r="T9" s="5">
        <v>127</v>
      </c>
      <c r="U9" s="4">
        <v>43299</v>
      </c>
      <c r="V9" s="5">
        <v>9845860866</v>
      </c>
      <c r="W9" s="6" t="s">
        <v>75</v>
      </c>
      <c r="X9" s="5" t="s">
        <v>32</v>
      </c>
      <c r="Y9" s="6" t="s">
        <v>33</v>
      </c>
      <c r="Z9" s="5" t="s">
        <v>61</v>
      </c>
      <c r="AA9" s="6" t="s">
        <v>62</v>
      </c>
      <c r="AB9" s="7">
        <v>6.3978300000000002E-2</v>
      </c>
      <c r="AD9" s="8"/>
      <c r="AF9" s="8"/>
      <c r="AG9" s="8"/>
    </row>
    <row r="10" spans="1:33" x14ac:dyDescent="0.2">
      <c r="A10" s="12">
        <v>4768</v>
      </c>
      <c r="B10" s="13" t="s">
        <v>28</v>
      </c>
      <c r="C10" s="13">
        <v>43326</v>
      </c>
      <c r="D10" s="5">
        <v>46</v>
      </c>
      <c r="E10" s="6" t="s">
        <v>52</v>
      </c>
      <c r="F10" s="5" t="s">
        <v>76</v>
      </c>
      <c r="G10" s="6" t="s">
        <v>77</v>
      </c>
      <c r="H10" s="5" t="str">
        <f>"000325"</f>
        <v>000325</v>
      </c>
      <c r="I10" s="4">
        <v>41334</v>
      </c>
      <c r="J10" s="5" t="str">
        <f>"100018"</f>
        <v>100018</v>
      </c>
      <c r="K10" s="4">
        <v>42551</v>
      </c>
      <c r="L10" s="5" t="str">
        <f>"000112"</f>
        <v>000112</v>
      </c>
      <c r="M10" s="4">
        <v>42571</v>
      </c>
      <c r="N10" s="5">
        <v>13</v>
      </c>
      <c r="O10" s="5" t="str">
        <f>"004983"</f>
        <v>004983</v>
      </c>
      <c r="P10" s="4">
        <v>43320</v>
      </c>
      <c r="Q10" s="7">
        <v>14.593579999999999</v>
      </c>
      <c r="R10" s="7">
        <v>2.0589499999999998</v>
      </c>
      <c r="S10" s="7">
        <v>12.53463</v>
      </c>
      <c r="T10" s="5">
        <v>170</v>
      </c>
      <c r="U10" s="4">
        <v>43326</v>
      </c>
      <c r="V10" s="5">
        <v>8023330521</v>
      </c>
      <c r="W10" s="6" t="s">
        <v>45</v>
      </c>
      <c r="X10" s="5" t="s">
        <v>50</v>
      </c>
      <c r="Y10" s="6" t="s">
        <v>51</v>
      </c>
      <c r="Z10" s="5" t="s">
        <v>78</v>
      </c>
      <c r="AA10" s="6" t="s">
        <v>79</v>
      </c>
      <c r="AB10" s="7">
        <v>0.1459358</v>
      </c>
      <c r="AD10" s="8"/>
      <c r="AF10" s="8"/>
      <c r="AG10" s="8"/>
    </row>
    <row r="11" spans="1:33" x14ac:dyDescent="0.2">
      <c r="A11" s="12">
        <v>4963</v>
      </c>
      <c r="B11" s="13" t="s">
        <v>28</v>
      </c>
      <c r="C11" s="13">
        <v>43330</v>
      </c>
      <c r="D11" s="5">
        <v>46</v>
      </c>
      <c r="E11" s="6" t="s">
        <v>52</v>
      </c>
      <c r="F11" s="5" t="s">
        <v>53</v>
      </c>
      <c r="G11" s="6" t="s">
        <v>54</v>
      </c>
      <c r="H11" s="5" t="str">
        <f>"000088"</f>
        <v>000088</v>
      </c>
      <c r="I11" s="4">
        <v>43117</v>
      </c>
      <c r="J11" s="5" t="str">
        <f>"000038"</f>
        <v>000038</v>
      </c>
      <c r="K11" s="4">
        <v>43119</v>
      </c>
      <c r="L11" s="5" t="str">
        <f>"000104"</f>
        <v>000104</v>
      </c>
      <c r="M11" s="4">
        <v>43119</v>
      </c>
      <c r="N11" s="5">
        <v>17</v>
      </c>
      <c r="O11" s="5" t="str">
        <f>"009598"</f>
        <v>009598</v>
      </c>
      <c r="P11" s="4">
        <v>43137</v>
      </c>
      <c r="Q11" s="7">
        <v>1.9764299999999999</v>
      </c>
      <c r="R11" s="7">
        <v>4.1500000000000002E-2</v>
      </c>
      <c r="S11" s="7">
        <v>1.93493</v>
      </c>
      <c r="T11" s="5">
        <v>173</v>
      </c>
      <c r="U11" s="4">
        <v>43330</v>
      </c>
      <c r="V11" s="5">
        <v>8023330521</v>
      </c>
      <c r="W11" s="6" t="s">
        <v>80</v>
      </c>
      <c r="X11" s="5" t="s">
        <v>36</v>
      </c>
      <c r="Y11" s="6" t="s">
        <v>37</v>
      </c>
      <c r="Z11" s="5" t="s">
        <v>56</v>
      </c>
      <c r="AA11" s="6" t="s">
        <v>57</v>
      </c>
      <c r="AB11" s="7">
        <v>1.9764299999999999E-2</v>
      </c>
      <c r="AD11" s="8"/>
      <c r="AF11" s="8"/>
      <c r="AG11" s="8"/>
    </row>
    <row r="12" spans="1:33" x14ac:dyDescent="0.2">
      <c r="A12" s="12">
        <v>6011</v>
      </c>
      <c r="B12" s="13" t="s">
        <v>39</v>
      </c>
      <c r="C12" s="13">
        <v>43385</v>
      </c>
      <c r="D12" s="5">
        <v>46</v>
      </c>
      <c r="E12" s="6" t="s">
        <v>52</v>
      </c>
      <c r="F12" s="5" t="s">
        <v>81</v>
      </c>
      <c r="G12" s="6" t="s">
        <v>82</v>
      </c>
      <c r="H12" s="5" t="str">
        <f>"000058"</f>
        <v>000058</v>
      </c>
      <c r="I12" s="4">
        <v>42488</v>
      </c>
      <c r="J12" s="5" t="str">
        <f>"000106"</f>
        <v>000106</v>
      </c>
      <c r="K12" s="4">
        <v>42825</v>
      </c>
      <c r="L12" s="5" t="str">
        <f>"000027"</f>
        <v>000027</v>
      </c>
      <c r="M12" s="4">
        <v>42853</v>
      </c>
      <c r="N12" s="5">
        <v>16</v>
      </c>
      <c r="O12" s="5" t="str">
        <f>"006017"</f>
        <v>006017</v>
      </c>
      <c r="P12" s="4">
        <v>43374</v>
      </c>
      <c r="Q12" s="7">
        <v>6.6006</v>
      </c>
      <c r="R12" s="7">
        <v>0.49712000000000001</v>
      </c>
      <c r="S12" s="7">
        <v>6.1034800000000002</v>
      </c>
      <c r="T12" s="5">
        <v>230</v>
      </c>
      <c r="U12" s="4">
        <v>43385</v>
      </c>
      <c r="V12" s="5">
        <v>8023330521</v>
      </c>
      <c r="W12" s="6" t="s">
        <v>83</v>
      </c>
      <c r="X12" s="5" t="s">
        <v>29</v>
      </c>
      <c r="Y12" s="6" t="s">
        <v>30</v>
      </c>
      <c r="Z12" s="5" t="s">
        <v>56</v>
      </c>
      <c r="AA12" s="6" t="s">
        <v>57</v>
      </c>
      <c r="AB12" s="7">
        <f>Q12/100</f>
        <v>6.6005999999999995E-2</v>
      </c>
      <c r="AD12" s="8"/>
      <c r="AF12" s="8"/>
      <c r="AG12" s="8"/>
    </row>
    <row r="13" spans="1:33" x14ac:dyDescent="0.2">
      <c r="A13" s="12">
        <v>6012</v>
      </c>
      <c r="B13" s="13" t="s">
        <v>39</v>
      </c>
      <c r="C13" s="13">
        <v>43385</v>
      </c>
      <c r="D13" s="5">
        <v>46</v>
      </c>
      <c r="E13" s="6" t="s">
        <v>52</v>
      </c>
      <c r="F13" s="5" t="s">
        <v>84</v>
      </c>
      <c r="G13" s="6" t="s">
        <v>85</v>
      </c>
      <c r="H13" s="5" t="str">
        <f>"000057"</f>
        <v>000057</v>
      </c>
      <c r="I13" s="4">
        <v>42887</v>
      </c>
      <c r="J13" s="5" t="str">
        <f>"000108"</f>
        <v>000108</v>
      </c>
      <c r="K13" s="4">
        <v>42825</v>
      </c>
      <c r="L13" s="5" t="str">
        <f>"000028"</f>
        <v>000028</v>
      </c>
      <c r="M13" s="4">
        <v>42853</v>
      </c>
      <c r="N13" s="5">
        <v>16</v>
      </c>
      <c r="O13" s="5" t="str">
        <f>"006019"</f>
        <v>006019</v>
      </c>
      <c r="P13" s="4">
        <v>43374</v>
      </c>
      <c r="Q13" s="7">
        <v>9.0965699999999998</v>
      </c>
      <c r="R13" s="7">
        <v>0.56489</v>
      </c>
      <c r="S13" s="7">
        <v>8.5316799999999997</v>
      </c>
      <c r="T13" s="5">
        <v>230</v>
      </c>
      <c r="U13" s="4">
        <v>43385</v>
      </c>
      <c r="V13" s="5">
        <v>8023330521</v>
      </c>
      <c r="W13" s="6" t="s">
        <v>86</v>
      </c>
      <c r="X13" s="5" t="s">
        <v>29</v>
      </c>
      <c r="Y13" s="6" t="s">
        <v>30</v>
      </c>
      <c r="Z13" s="5" t="s">
        <v>56</v>
      </c>
      <c r="AA13" s="6" t="s">
        <v>57</v>
      </c>
      <c r="AB13" s="7">
        <f>Q13/100</f>
        <v>9.0965699999999997E-2</v>
      </c>
      <c r="AD13" s="8"/>
      <c r="AF13" s="8"/>
      <c r="AG13" s="8"/>
    </row>
    <row r="14" spans="1:33" x14ac:dyDescent="0.2">
      <c r="A14" s="12">
        <v>6526</v>
      </c>
      <c r="B14" s="13" t="s">
        <v>39</v>
      </c>
      <c r="C14" s="13">
        <v>43389</v>
      </c>
      <c r="D14" s="5">
        <v>46</v>
      </c>
      <c r="E14" s="6" t="s">
        <v>52</v>
      </c>
      <c r="F14" s="5" t="s">
        <v>87</v>
      </c>
      <c r="G14" s="6" t="s">
        <v>88</v>
      </c>
      <c r="H14" s="5" t="str">
        <f>"000326"</f>
        <v>000326</v>
      </c>
      <c r="I14" s="4">
        <v>41334</v>
      </c>
      <c r="J14" s="5" t="str">
        <f>"000107"</f>
        <v>000107</v>
      </c>
      <c r="K14" s="4">
        <v>42916</v>
      </c>
      <c r="L14" s="5" t="str">
        <f>"000026"</f>
        <v>000026</v>
      </c>
      <c r="M14" s="4">
        <v>42853</v>
      </c>
      <c r="N14" s="5">
        <v>13</v>
      </c>
      <c r="O14" s="5" t="str">
        <f>"006584"</f>
        <v>006584</v>
      </c>
      <c r="P14" s="4">
        <v>43383</v>
      </c>
      <c r="Q14" s="7">
        <v>14.67984</v>
      </c>
      <c r="R14" s="7">
        <v>2.0377399999999999</v>
      </c>
      <c r="S14" s="7">
        <v>12.642099999999999</v>
      </c>
      <c r="T14" s="5">
        <v>243</v>
      </c>
      <c r="U14" s="4">
        <v>43389</v>
      </c>
      <c r="V14" s="5">
        <v>8023330521</v>
      </c>
      <c r="W14" s="6" t="s">
        <v>45</v>
      </c>
      <c r="X14" s="5" t="s">
        <v>50</v>
      </c>
      <c r="Y14" s="6" t="s">
        <v>51</v>
      </c>
      <c r="Z14" s="5" t="s">
        <v>56</v>
      </c>
      <c r="AA14" s="6" t="s">
        <v>57</v>
      </c>
      <c r="AB14" s="7">
        <f>Q14/100</f>
        <v>0.1467984</v>
      </c>
      <c r="AD14" s="8"/>
      <c r="AF14" s="8"/>
      <c r="AG14" s="8"/>
    </row>
    <row r="15" spans="1:33" x14ac:dyDescent="0.2">
      <c r="A15" s="12">
        <v>6740</v>
      </c>
      <c r="B15" s="13" t="s">
        <v>39</v>
      </c>
      <c r="C15" s="13">
        <v>43390</v>
      </c>
      <c r="D15" s="5">
        <v>46</v>
      </c>
      <c r="E15" s="6" t="s">
        <v>52</v>
      </c>
      <c r="F15" s="5" t="s">
        <v>53</v>
      </c>
      <c r="G15" s="6" t="s">
        <v>89</v>
      </c>
      <c r="H15" s="5" t="str">
        <f>"000088"</f>
        <v>000088</v>
      </c>
      <c r="I15" s="4">
        <v>43117</v>
      </c>
      <c r="J15" s="5" t="str">
        <f>"000038"</f>
        <v>000038</v>
      </c>
      <c r="K15" s="4">
        <v>43119</v>
      </c>
      <c r="L15" s="5" t="str">
        <f>"000104"</f>
        <v>000104</v>
      </c>
      <c r="M15" s="4">
        <v>43119</v>
      </c>
      <c r="N15" s="5">
        <v>17</v>
      </c>
      <c r="O15" s="5" t="str">
        <f>"009598"</f>
        <v>009598</v>
      </c>
      <c r="P15" s="4">
        <v>43137</v>
      </c>
      <c r="Q15" s="7">
        <v>1.8393900000000001</v>
      </c>
      <c r="R15" s="7">
        <v>3.8620000000000002E-2</v>
      </c>
      <c r="S15" s="7">
        <v>1.80077</v>
      </c>
      <c r="T15" s="5">
        <v>245</v>
      </c>
      <c r="U15" s="4">
        <v>43390</v>
      </c>
      <c r="V15" s="5">
        <v>8023330521</v>
      </c>
      <c r="W15" s="6" t="s">
        <v>72</v>
      </c>
      <c r="X15" s="5" t="s">
        <v>36</v>
      </c>
      <c r="Y15" s="6" t="s">
        <v>37</v>
      </c>
      <c r="Z15" s="5" t="s">
        <v>56</v>
      </c>
      <c r="AA15" s="6" t="s">
        <v>57</v>
      </c>
      <c r="AB15" s="7">
        <f>Q15/100</f>
        <v>1.8393900000000001E-2</v>
      </c>
      <c r="AD15" s="8"/>
      <c r="AF15" s="8"/>
      <c r="AG15" s="8"/>
    </row>
    <row r="16" spans="1:33" x14ac:dyDescent="0.2">
      <c r="A16" s="12">
        <v>6983</v>
      </c>
      <c r="B16" s="13" t="s">
        <v>39</v>
      </c>
      <c r="C16" s="13">
        <v>43403</v>
      </c>
      <c r="D16" s="5">
        <v>46</v>
      </c>
      <c r="E16" s="6" t="s">
        <v>52</v>
      </c>
      <c r="F16" s="5" t="s">
        <v>90</v>
      </c>
      <c r="G16" s="6" t="s">
        <v>91</v>
      </c>
      <c r="H16" s="5" t="str">
        <f>"000176"</f>
        <v>000176</v>
      </c>
      <c r="I16" s="4">
        <v>42751</v>
      </c>
      <c r="J16" s="5" t="str">
        <f>"000101"</f>
        <v>000101</v>
      </c>
      <c r="K16" s="4">
        <v>42825</v>
      </c>
      <c r="L16" s="5" t="str">
        <f>"100016"</f>
        <v>100016</v>
      </c>
      <c r="M16" s="4">
        <v>42488</v>
      </c>
      <c r="N16" s="5">
        <v>16</v>
      </c>
      <c r="O16" s="5" t="str">
        <f>"006915"</f>
        <v>006915</v>
      </c>
      <c r="P16" s="4">
        <v>43398</v>
      </c>
      <c r="Q16" s="7">
        <v>5.3227700000000002</v>
      </c>
      <c r="R16" s="7">
        <v>0.33523999999999998</v>
      </c>
      <c r="S16" s="7">
        <v>4.9875299999999996</v>
      </c>
      <c r="T16" s="5">
        <v>254</v>
      </c>
      <c r="U16" s="4">
        <v>43403</v>
      </c>
      <c r="V16" s="5">
        <v>8023330521</v>
      </c>
      <c r="W16" s="6" t="s">
        <v>92</v>
      </c>
      <c r="X16" s="5" t="s">
        <v>44</v>
      </c>
      <c r="Y16" s="6" t="s">
        <v>43</v>
      </c>
      <c r="Z16" s="5" t="s">
        <v>56</v>
      </c>
      <c r="AA16" s="6" t="s">
        <v>57</v>
      </c>
      <c r="AB16" s="7">
        <f>Q16/100</f>
        <v>5.3227700000000003E-2</v>
      </c>
      <c r="AD16" s="8"/>
      <c r="AF16" s="8"/>
      <c r="AG16" s="8"/>
    </row>
    <row r="17" spans="1:33" x14ac:dyDescent="0.2">
      <c r="A17" s="12">
        <v>7716</v>
      </c>
      <c r="B17" s="13" t="s">
        <v>38</v>
      </c>
      <c r="C17" s="13">
        <v>43448</v>
      </c>
      <c r="D17" s="5">
        <v>46</v>
      </c>
      <c r="E17" s="6" t="s">
        <v>52</v>
      </c>
      <c r="F17" s="5" t="s">
        <v>93</v>
      </c>
      <c r="G17" s="6" t="s">
        <v>94</v>
      </c>
      <c r="H17" s="5" t="str">
        <f>"000323"</f>
        <v>000323</v>
      </c>
      <c r="I17" s="4">
        <v>41334</v>
      </c>
      <c r="J17" s="5" t="str">
        <f>"100021"</f>
        <v>100021</v>
      </c>
      <c r="K17" s="4">
        <v>42551</v>
      </c>
      <c r="L17" s="5" t="str">
        <f>"000110"</f>
        <v>000110</v>
      </c>
      <c r="M17" s="4">
        <v>42571</v>
      </c>
      <c r="N17" s="5">
        <v>13</v>
      </c>
      <c r="O17" s="5" t="str">
        <f>"007831"</f>
        <v>007831</v>
      </c>
      <c r="P17" s="4">
        <v>43444</v>
      </c>
      <c r="Q17" s="7">
        <v>13.475960000000001</v>
      </c>
      <c r="R17" s="7">
        <v>2.0685600000000002</v>
      </c>
      <c r="S17" s="7">
        <v>11.407400000000001</v>
      </c>
      <c r="T17" s="5">
        <v>291</v>
      </c>
      <c r="U17" s="4">
        <v>43448</v>
      </c>
      <c r="V17" s="5">
        <v>8023330521</v>
      </c>
      <c r="W17" s="6" t="s">
        <v>45</v>
      </c>
      <c r="X17" s="5" t="s">
        <v>50</v>
      </c>
      <c r="Y17" s="6" t="s">
        <v>51</v>
      </c>
      <c r="Z17" s="5" t="s">
        <v>78</v>
      </c>
      <c r="AA17" s="6" t="s">
        <v>79</v>
      </c>
      <c r="AB17" s="7">
        <f>Q17/100</f>
        <v>0.13475960000000001</v>
      </c>
      <c r="AD17" s="8"/>
      <c r="AF17" s="8"/>
      <c r="AG17" s="8"/>
    </row>
    <row r="18" spans="1:33" x14ac:dyDescent="0.2">
      <c r="A18" s="12">
        <v>7854</v>
      </c>
      <c r="B18" s="13" t="s">
        <v>38</v>
      </c>
      <c r="C18" s="13">
        <v>43453</v>
      </c>
      <c r="D18" s="5">
        <v>46</v>
      </c>
      <c r="E18" s="6" t="s">
        <v>52</v>
      </c>
      <c r="F18" s="5" t="s">
        <v>95</v>
      </c>
      <c r="G18" s="6" t="s">
        <v>96</v>
      </c>
      <c r="H18" s="5" t="str">
        <f>"000219"</f>
        <v>000219</v>
      </c>
      <c r="I18" s="4">
        <v>43187</v>
      </c>
      <c r="J18" s="5" t="str">
        <f>"000038"</f>
        <v>000038</v>
      </c>
      <c r="K18" s="4">
        <v>43337</v>
      </c>
      <c r="L18" s="5" t="str">
        <f>"000112"</f>
        <v>000112</v>
      </c>
      <c r="M18" s="4">
        <v>43337</v>
      </c>
      <c r="N18" s="5">
        <v>18</v>
      </c>
      <c r="O18" s="5" t="str">
        <f>"007897"</f>
        <v>007897</v>
      </c>
      <c r="P18" s="4">
        <v>43445</v>
      </c>
      <c r="Q18" s="7">
        <v>19.99221</v>
      </c>
      <c r="R18" s="7">
        <v>1.83345</v>
      </c>
      <c r="S18" s="7">
        <v>18.158760000000001</v>
      </c>
      <c r="T18" s="5">
        <v>297</v>
      </c>
      <c r="U18" s="4">
        <v>43453</v>
      </c>
      <c r="V18" s="5">
        <v>8023557744</v>
      </c>
      <c r="W18" s="6" t="s">
        <v>47</v>
      </c>
      <c r="X18" s="5" t="s">
        <v>42</v>
      </c>
      <c r="Y18" s="6" t="s">
        <v>41</v>
      </c>
      <c r="Z18" s="5" t="s">
        <v>56</v>
      </c>
      <c r="AA18" s="6" t="s">
        <v>57</v>
      </c>
      <c r="AB18" s="7">
        <f>Q18/100</f>
        <v>0.19992209999999999</v>
      </c>
      <c r="AD18" s="8"/>
      <c r="AF18" s="8"/>
      <c r="AG18" s="8"/>
    </row>
    <row r="19" spans="1:33" x14ac:dyDescent="0.2">
      <c r="A19" s="12">
        <v>7855</v>
      </c>
      <c r="B19" s="13" t="s">
        <v>38</v>
      </c>
      <c r="C19" s="13">
        <v>43453</v>
      </c>
      <c r="D19" s="5">
        <v>46</v>
      </c>
      <c r="E19" s="6" t="s">
        <v>52</v>
      </c>
      <c r="F19" s="5" t="s">
        <v>97</v>
      </c>
      <c r="G19" s="6" t="s">
        <v>98</v>
      </c>
      <c r="H19" s="5" t="str">
        <f>"000092"</f>
        <v>000092</v>
      </c>
      <c r="I19" s="4">
        <v>43337</v>
      </c>
      <c r="J19" s="5" t="str">
        <f>"000039"</f>
        <v>000039</v>
      </c>
      <c r="K19" s="4">
        <v>43337</v>
      </c>
      <c r="L19" s="5" t="str">
        <f>"000111"</f>
        <v>000111</v>
      </c>
      <c r="M19" s="4">
        <v>43337</v>
      </c>
      <c r="N19" s="5">
        <v>18</v>
      </c>
      <c r="O19" s="5" t="str">
        <f>"007899"</f>
        <v>007899</v>
      </c>
      <c r="P19" s="4">
        <v>43445</v>
      </c>
      <c r="Q19" s="7">
        <v>19.999189999999999</v>
      </c>
      <c r="R19" s="7">
        <v>1.83561</v>
      </c>
      <c r="S19" s="7">
        <v>18.16358</v>
      </c>
      <c r="T19" s="5">
        <v>297</v>
      </c>
      <c r="U19" s="4">
        <v>43453</v>
      </c>
      <c r="V19" s="5">
        <v>8023330521</v>
      </c>
      <c r="W19" s="6" t="s">
        <v>45</v>
      </c>
      <c r="X19" s="5" t="s">
        <v>42</v>
      </c>
      <c r="Y19" s="6" t="s">
        <v>41</v>
      </c>
      <c r="Z19" s="5" t="s">
        <v>56</v>
      </c>
      <c r="AA19" s="6" t="s">
        <v>57</v>
      </c>
      <c r="AB19" s="7">
        <f>Q19/100</f>
        <v>0.1999919</v>
      </c>
      <c r="AD19" s="8"/>
      <c r="AF19" s="8"/>
      <c r="AG19" s="8"/>
    </row>
    <row r="20" spans="1:33" x14ac:dyDescent="0.2">
      <c r="A20" s="12">
        <v>7901</v>
      </c>
      <c r="B20" s="13" t="s">
        <v>38</v>
      </c>
      <c r="C20" s="13">
        <v>43454</v>
      </c>
      <c r="D20" s="5">
        <v>46</v>
      </c>
      <c r="E20" s="6" t="s">
        <v>52</v>
      </c>
      <c r="F20" s="5" t="s">
        <v>99</v>
      </c>
      <c r="G20" s="6" t="s">
        <v>100</v>
      </c>
      <c r="H20" s="5" t="str">
        <f>"000116"</f>
        <v>000116</v>
      </c>
      <c r="I20" s="4">
        <v>43142</v>
      </c>
      <c r="J20" s="5" t="str">
        <f>"000050"</f>
        <v>000050</v>
      </c>
      <c r="K20" s="4">
        <v>43150</v>
      </c>
      <c r="L20" s="5" t="str">
        <f>"000126"</f>
        <v>000126</v>
      </c>
      <c r="M20" s="4">
        <v>43150</v>
      </c>
      <c r="N20" s="5">
        <v>18</v>
      </c>
      <c r="O20" s="5" t="str">
        <f>"007929"</f>
        <v>007929</v>
      </c>
      <c r="P20" s="4">
        <v>43447</v>
      </c>
      <c r="Q20" s="7">
        <v>14.962910000000001</v>
      </c>
      <c r="R20" s="7">
        <v>1.2350699999999999</v>
      </c>
      <c r="S20" s="7">
        <v>13.72784</v>
      </c>
      <c r="T20" s="5">
        <v>298</v>
      </c>
      <c r="U20" s="4">
        <v>43454</v>
      </c>
      <c r="V20" s="5">
        <v>8023330521</v>
      </c>
      <c r="W20" s="6" t="s">
        <v>45</v>
      </c>
      <c r="X20" s="5" t="s">
        <v>44</v>
      </c>
      <c r="Y20" s="6" t="s">
        <v>43</v>
      </c>
      <c r="Z20" s="5" t="s">
        <v>56</v>
      </c>
      <c r="AA20" s="6" t="s">
        <v>57</v>
      </c>
      <c r="AB20" s="7">
        <f>Q20/100</f>
        <v>0.14962910000000001</v>
      </c>
      <c r="AD20" s="8"/>
      <c r="AF20" s="8"/>
      <c r="AG2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2019-01-14T13:51:19Z</dcterms:modified>
</cp:coreProperties>
</file>