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1" l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<sst xmlns="http://schemas.openxmlformats.org/spreadsheetml/2006/main" count="145" uniqueCount="87">
  <si>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</si>
  <si>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</si>
  <si>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</si>
  <si>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</si>
  <si>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</si>
  <si>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</si>
  <si>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</si>
  <si>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</si>
  <si>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</si>
  <si>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</si>
  <si>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</si>
  <si>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</si>
  <si>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</si>
  <si>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</si>
  <si>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</si>
  <si>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</si>
  <si>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</si>
  <si>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</si>
  <si>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</si>
  <si>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</si>
  <si>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</si>
  <si>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</si>
  <si>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</si>
  <si>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</si>
  <si>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</si>
  <si>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</si>
  <si>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</si>
  <si>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</si>
  <si>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</si>
  <si>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</si>
  <si>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</si>
  <si>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</si>
  <si>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</si>
  <si>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</si>
  <si>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</si>
  <si>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</si>
  <si>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December</t>
  </si>
  <si>
    <t>October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</si>
  <si>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</si>
  <si>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</si>
  <si>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</si>
  <si>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</si>
  <si>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</si>
  <si>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</si>
  <si>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</si>
  <si>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</si>
  <si>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</si>
  <si>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</si>
  <si>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M/s.KRIDL</t>
  </si>
  <si>
    <t>14th Finance Commission Works - Providing Street Lights and Maintenance</t>
  </si>
  <si>
    <t>P3290</t>
  </si>
  <si>
    <t>M/s KRIDL</t>
  </si>
  <si>
    <t>P2178</t>
  </si>
  <si>
    <t>Works sanctioned by Dy. Mayor</t>
  </si>
  <si>
    <t>M/s.Ganga Enterprises</t>
  </si>
  <si>
    <t>ddo089</t>
  </si>
  <si>
    <t xml:space="preserve"> Assistant Executive Engineer Electrical East Zone</t>
  </si>
  <si>
    <t>Muneshwara Nagara</t>
  </si>
  <si>
    <t>048-16-000017</t>
  </si>
  <si>
    <t>Development and improvements to roads and drains in main road and cross roads of ward No 48Muneshwaranagar.</t>
  </si>
  <si>
    <t>ddo079</t>
  </si>
  <si>
    <t xml:space="preserve"> Assistant Executive Engineer K G Halli East Zone</t>
  </si>
  <si>
    <t>048-17-000028</t>
  </si>
  <si>
    <t xml:space="preserve">Providing and fixing of LED Street lights in Ward No 48 in Pulakeshinagar Division </t>
  </si>
  <si>
    <t>048-16-000024</t>
  </si>
  <si>
    <t>Providing and laying GI pipelines for water supply at Kaverinagar Ambedkarnagar Sandhiyavoo Nagar and surrounding areas in ward no 48</t>
  </si>
  <si>
    <t>048-14-000048</t>
  </si>
  <si>
    <t>IMPROVEMENTS TO DRAINS OF CAUVERYNAGAR TO AVOID FLOODING IN WARD NO 48</t>
  </si>
  <si>
    <t>A.V. Prasanna Kumar</t>
  </si>
  <si>
    <t>048-18-000047</t>
  </si>
  <si>
    <t>IMPROVEMENTS OF DRAINS IN B AND C BLOCK AMBEDKAR NAGAR IN WARD NO 48 MUNESHWARANAGAR</t>
  </si>
  <si>
    <t>048-18-000049</t>
  </si>
  <si>
    <t>IMPROVEMENTS OF DRAINS IN SANDIYAVOO NAGAR AND SURROUNDING AREA IN WARD NO 48 MUNESHWARA NAGAR</t>
  </si>
  <si>
    <t>048-18-000050</t>
  </si>
  <si>
    <t>IMPROVEMENTS OF DRAINS IN PERIYAR NAGAR AND SURROUNDING AREA IN WARD NO 48 MUNESHWARA NAGAR</t>
  </si>
  <si>
    <t>048-16-000019</t>
  </si>
  <si>
    <t xml:space="preserve">Providing LED lights with connected accessories in Pulikeshinagar constituency jurisdiction </t>
  </si>
  <si>
    <t>048-16-000025</t>
  </si>
  <si>
    <t>Providing and laying CC Roads from D J Halli Police station at Shivaji road in ward no 48</t>
  </si>
  <si>
    <t>048-17-000032</t>
  </si>
  <si>
    <t>Providing New Borewells and  Mini water supply line in Muneshwaranagar Ward Jurisdiction at Ward no 48</t>
  </si>
  <si>
    <t>048-18-000003</t>
  </si>
  <si>
    <t>Providing Street light and Maintenance at ward no 48</t>
  </si>
  <si>
    <t>048-18-000048</t>
  </si>
  <si>
    <t>DRILLING OF BOREWELL AND PIPELINE WORK IN WARD NO 48 MUNESHWARA NAGAR</t>
  </si>
  <si>
    <t>048-17-000033</t>
  </si>
  <si>
    <t>WATER SUPPLY WORKS IN WARD NO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</si>
</sst>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A2" sqref="A2:XFD1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184</v>
      </c>
      <c r="B2" s="13" t="s">
        <v>38</v>
      </c>
      <c r="C2" s="13">
        <v>43195</v>
      </c>
      <c r="D2" s="5">
        <v>48</v>
      </c>
      <c r="E2" s="6" t="s">
        <v>57</v>
      </c>
      <c r="F2" s="5" t="s">
        <v>58</v>
      </c>
      <c r="G2" s="6" t="s">
        <v>59</v>
      </c>
      <c r="H2" s="5" t="str">
        <f>"000074"</f>
        <v>000074</v>
      </c>
      <c r="I2" s="4">
        <v>42515</v>
      </c>
      <c r="J2" s="5" t="str">
        <f>"000206"</f>
        <v>000206</v>
      </c>
      <c r="K2" s="4">
        <v>42787</v>
      </c>
      <c r="L2" s="5" t="str">
        <f>"000446"</f>
        <v>000446</v>
      </c>
      <c r="M2" s="4">
        <v>42794</v>
      </c>
      <c r="N2" s="5">
        <v>16</v>
      </c>
      <c r="O2" s="5" t="str">
        <f>"000530"</f>
        <v>000530</v>
      </c>
      <c r="P2" s="4">
        <v>42844</v>
      </c>
      <c r="Q2" s="7">
        <v>21.006350000000001</v>
      </c>
      <c r="R2" s="7">
        <v>1.0615600000000001</v>
      </c>
      <c r="S2" s="7">
        <v>19.944790000000001</v>
      </c>
      <c r="T2" s="5">
        <v>5</v>
      </c>
      <c r="U2" s="4">
        <v>43195</v>
      </c>
      <c r="V2" s="5">
        <v>9945568501</v>
      </c>
      <c r="W2" s="6" t="s">
        <v>51</v>
      </c>
      <c r="X2" s="5" t="s">
        <v>34</v>
      </c>
      <c r="Y2" s="6" t="s">
        <v>35</v>
      </c>
      <c r="Z2" s="5" t="s">
        <v>60</v>
      </c>
      <c r="AA2" s="6" t="s">
        <v>61</v>
      </c>
      <c r="AB2" s="7">
        <v>0.21006350000000001</v>
      </c>
      <c r="AD2" s="8"/>
      <c r="AF2" s="8"/>
      <c r="AG2" s="8"/>
    </row>
    <row r="3" spans="1:33" x14ac:dyDescent="0.2">
      <c r="A3" s="12">
        <v>654</v>
      </c>
      <c r="B3" s="13" t="s">
        <v>38</v>
      </c>
      <c r="C3" s="13">
        <v>43215</v>
      </c>
      <c r="D3" s="5">
        <v>48</v>
      </c>
      <c r="E3" s="6" t="s">
        <v>57</v>
      </c>
      <c r="F3" s="5" t="s">
        <v>62</v>
      </c>
      <c r="G3" s="6" t="s">
        <v>63</v>
      </c>
      <c r="H3" s="5" t="str">
        <f>"000149"</f>
        <v>000149</v>
      </c>
      <c r="I3" s="4">
        <v>43186</v>
      </c>
      <c r="J3" s="5" t="str">
        <f>"000216"</f>
        <v>000216</v>
      </c>
      <c r="K3" s="4">
        <v>43186</v>
      </c>
      <c r="L3" s="5" t="str">
        <f>"000205"</f>
        <v>000205</v>
      </c>
      <c r="M3" s="4">
        <v>43187</v>
      </c>
      <c r="N3" s="5">
        <v>17</v>
      </c>
      <c r="O3" s="5" t="str">
        <f>"000617"</f>
        <v>000617</v>
      </c>
      <c r="P3" s="4">
        <v>43209</v>
      </c>
      <c r="Q3" s="7">
        <v>5.9336900000000004</v>
      </c>
      <c r="R3" s="7">
        <v>0.18429999999999999</v>
      </c>
      <c r="S3" s="7">
        <v>5.74939</v>
      </c>
      <c r="T3" s="5">
        <v>24</v>
      </c>
      <c r="U3" s="4">
        <v>43215</v>
      </c>
      <c r="V3" s="5">
        <v>9620096296</v>
      </c>
      <c r="W3" s="6" t="s">
        <v>54</v>
      </c>
      <c r="X3" s="5" t="s">
        <v>34</v>
      </c>
      <c r="Y3" s="6" t="s">
        <v>35</v>
      </c>
      <c r="Z3" s="5" t="s">
        <v>55</v>
      </c>
      <c r="AA3" s="6" t="s">
        <v>56</v>
      </c>
      <c r="AB3" s="7">
        <v>5.9336900000000005E-2</v>
      </c>
      <c r="AD3" s="8"/>
      <c r="AF3" s="8"/>
      <c r="AG3" s="8"/>
    </row>
    <row r="4" spans="1:33" x14ac:dyDescent="0.2">
      <c r="A4" s="12">
        <v>815</v>
      </c>
      <c r="B4" s="13" t="s">
        <v>32</v>
      </c>
      <c r="C4" s="13">
        <v>43225</v>
      </c>
      <c r="D4" s="5">
        <v>48</v>
      </c>
      <c r="E4" s="6" t="s">
        <v>57</v>
      </c>
      <c r="F4" s="5" t="s">
        <v>64</v>
      </c>
      <c r="G4" s="6" t="s">
        <v>65</v>
      </c>
      <c r="H4" s="5" t="str">
        <f>"000076"</f>
        <v>000076</v>
      </c>
      <c r="I4" s="4">
        <v>42524</v>
      </c>
      <c r="J4" s="5" t="str">
        <f>"000004"</f>
        <v>000004</v>
      </c>
      <c r="K4" s="4">
        <v>42850</v>
      </c>
      <c r="L4" s="5" t="str">
        <f>"000007"</f>
        <v>000007</v>
      </c>
      <c r="M4" s="4">
        <v>42850</v>
      </c>
      <c r="N4" s="5">
        <v>16</v>
      </c>
      <c r="O4" s="5" t="str">
        <f>"001033"</f>
        <v>001033</v>
      </c>
      <c r="P4" s="4">
        <v>43223</v>
      </c>
      <c r="Q4" s="7">
        <v>24.08372</v>
      </c>
      <c r="R4" s="7">
        <v>3.2179000000000002</v>
      </c>
      <c r="S4" s="7">
        <v>20.865819999999999</v>
      </c>
      <c r="T4" s="5">
        <v>38</v>
      </c>
      <c r="U4" s="4">
        <v>43225</v>
      </c>
      <c r="V4" s="5">
        <v>9916429444</v>
      </c>
      <c r="W4" s="6" t="s">
        <v>43</v>
      </c>
      <c r="X4" s="5" t="s">
        <v>47</v>
      </c>
      <c r="Y4" s="6" t="s">
        <v>46</v>
      </c>
      <c r="Z4" s="5" t="s">
        <v>60</v>
      </c>
      <c r="AA4" s="6" t="s">
        <v>61</v>
      </c>
      <c r="AB4" s="7">
        <v>0.2408372</v>
      </c>
      <c r="AD4" s="8"/>
      <c r="AF4" s="8"/>
      <c r="AG4" s="8"/>
    </row>
    <row r="5" spans="1:33" x14ac:dyDescent="0.2">
      <c r="A5" s="12">
        <v>3905</v>
      </c>
      <c r="B5" s="13" t="s">
        <v>31</v>
      </c>
      <c r="C5" s="13">
        <v>43305</v>
      </c>
      <c r="D5" s="5">
        <v>48</v>
      </c>
      <c r="E5" s="6" t="s">
        <v>57</v>
      </c>
      <c r="F5" s="5" t="s">
        <v>66</v>
      </c>
      <c r="G5" s="6" t="s">
        <v>67</v>
      </c>
      <c r="H5" s="5" t="str">
        <f>"000102"</f>
        <v>000102</v>
      </c>
      <c r="I5" s="4">
        <v>41935</v>
      </c>
      <c r="J5" s="5" t="str">
        <f>"000147"</f>
        <v>000147</v>
      </c>
      <c r="K5" s="4">
        <v>42704</v>
      </c>
      <c r="L5" s="5" t="str">
        <f>"000318"</f>
        <v>000318</v>
      </c>
      <c r="M5" s="4">
        <v>42704</v>
      </c>
      <c r="N5" s="5">
        <v>14</v>
      </c>
      <c r="O5" s="5" t="str">
        <f>"004115"</f>
        <v>004115</v>
      </c>
      <c r="P5" s="4">
        <v>43301</v>
      </c>
      <c r="Q5" s="7">
        <v>3.80877</v>
      </c>
      <c r="R5" s="7">
        <v>0.32283000000000001</v>
      </c>
      <c r="S5" s="7">
        <v>3.4859399999999998</v>
      </c>
      <c r="T5" s="5">
        <v>139</v>
      </c>
      <c r="U5" s="4">
        <v>43305</v>
      </c>
      <c r="V5" s="5">
        <v>9999999999</v>
      </c>
      <c r="W5" s="6" t="s">
        <v>68</v>
      </c>
      <c r="X5" s="5" t="s">
        <v>29</v>
      </c>
      <c r="Y5" s="6" t="s">
        <v>30</v>
      </c>
      <c r="Z5" s="5" t="s">
        <v>60</v>
      </c>
      <c r="AA5" s="6" t="s">
        <v>61</v>
      </c>
      <c r="AB5" s="7">
        <v>3.8087700000000002E-2</v>
      </c>
      <c r="AD5" s="8"/>
      <c r="AF5" s="8"/>
      <c r="AG5" s="8"/>
    </row>
    <row r="6" spans="1:33" x14ac:dyDescent="0.2">
      <c r="A6" s="12">
        <v>4665</v>
      </c>
      <c r="B6" s="13" t="s">
        <v>28</v>
      </c>
      <c r="C6" s="13">
        <v>43325</v>
      </c>
      <c r="D6" s="5">
        <v>48</v>
      </c>
      <c r="E6" s="6" t="s">
        <v>57</v>
      </c>
      <c r="F6" s="5" t="s">
        <v>69</v>
      </c>
      <c r="G6" s="6" t="s">
        <v>70</v>
      </c>
      <c r="H6" s="5" t="str">
        <f>"000257"</f>
        <v>000257</v>
      </c>
      <c r="I6" s="4">
        <v>43186</v>
      </c>
      <c r="J6" s="5" t="str">
        <f>"000044"</f>
        <v>000044</v>
      </c>
      <c r="K6" s="4">
        <v>43278</v>
      </c>
      <c r="L6" s="5" t="str">
        <f>"000066"</f>
        <v>000066</v>
      </c>
      <c r="M6" s="4">
        <v>43278</v>
      </c>
      <c r="N6" s="5">
        <v>18</v>
      </c>
      <c r="O6" s="5" t="str">
        <f>"004060"</f>
        <v>004060</v>
      </c>
      <c r="P6" s="4">
        <v>43301</v>
      </c>
      <c r="Q6" s="7">
        <v>24.260210000000001</v>
      </c>
      <c r="R6" s="7">
        <v>2.1303000000000001</v>
      </c>
      <c r="S6" s="7">
        <v>22.129909999999999</v>
      </c>
      <c r="T6" s="5">
        <v>166</v>
      </c>
      <c r="U6" s="4">
        <v>43325</v>
      </c>
      <c r="V6" s="5">
        <v>9902243126</v>
      </c>
      <c r="W6" s="6" t="s">
        <v>51</v>
      </c>
      <c r="X6" s="5" t="s">
        <v>40</v>
      </c>
      <c r="Y6" s="6" t="s">
        <v>39</v>
      </c>
      <c r="Z6" s="5" t="s">
        <v>60</v>
      </c>
      <c r="AA6" s="6" t="s">
        <v>61</v>
      </c>
      <c r="AB6" s="7">
        <v>0.24260210000000001</v>
      </c>
      <c r="AD6" s="8"/>
      <c r="AF6" s="8"/>
      <c r="AG6" s="8"/>
    </row>
    <row r="7" spans="1:33" x14ac:dyDescent="0.2">
      <c r="A7" s="12">
        <v>4666</v>
      </c>
      <c r="B7" s="13" t="s">
        <v>28</v>
      </c>
      <c r="C7" s="13">
        <v>43325</v>
      </c>
      <c r="D7" s="5">
        <v>48</v>
      </c>
      <c r="E7" s="6" t="s">
        <v>57</v>
      </c>
      <c r="F7" s="5" t="s">
        <v>71</v>
      </c>
      <c r="G7" s="6" t="s">
        <v>72</v>
      </c>
      <c r="H7" s="5" t="str">
        <f>"000259"</f>
        <v>000259</v>
      </c>
      <c r="I7" s="4">
        <v>43186</v>
      </c>
      <c r="J7" s="5" t="str">
        <f>"000042"</f>
        <v>000042</v>
      </c>
      <c r="K7" s="4">
        <v>43278</v>
      </c>
      <c r="L7" s="5" t="str">
        <f>"000065"</f>
        <v>000065</v>
      </c>
      <c r="M7" s="4">
        <v>43278</v>
      </c>
      <c r="N7" s="5">
        <v>18</v>
      </c>
      <c r="O7" s="5" t="str">
        <f>"004061"</f>
        <v>004061</v>
      </c>
      <c r="P7" s="4">
        <v>43301</v>
      </c>
      <c r="Q7" s="7">
        <v>24.236999999999998</v>
      </c>
      <c r="R7" s="7">
        <v>2.1749999999999998</v>
      </c>
      <c r="S7" s="7">
        <v>22.062000000000001</v>
      </c>
      <c r="T7" s="5">
        <v>166</v>
      </c>
      <c r="U7" s="4">
        <v>43325</v>
      </c>
      <c r="V7" s="5">
        <v>9902246126</v>
      </c>
      <c r="W7" s="6" t="s">
        <v>51</v>
      </c>
      <c r="X7" s="5" t="s">
        <v>40</v>
      </c>
      <c r="Y7" s="6" t="s">
        <v>39</v>
      </c>
      <c r="Z7" s="5" t="s">
        <v>60</v>
      </c>
      <c r="AA7" s="6" t="s">
        <v>61</v>
      </c>
      <c r="AB7" s="7">
        <v>0.24236999999999997</v>
      </c>
      <c r="AD7" s="8"/>
      <c r="AF7" s="8"/>
      <c r="AG7" s="8"/>
    </row>
    <row r="8" spans="1:33" x14ac:dyDescent="0.2">
      <c r="A8" s="12">
        <v>4667</v>
      </c>
      <c r="B8" s="13" t="s">
        <v>28</v>
      </c>
      <c r="C8" s="13">
        <v>43325</v>
      </c>
      <c r="D8" s="5">
        <v>48</v>
      </c>
      <c r="E8" s="6" t="s">
        <v>57</v>
      </c>
      <c r="F8" s="5" t="s">
        <v>73</v>
      </c>
      <c r="G8" s="6" t="s">
        <v>74</v>
      </c>
      <c r="H8" s="5" t="str">
        <f>"000258"</f>
        <v>000258</v>
      </c>
      <c r="I8" s="4">
        <v>43186</v>
      </c>
      <c r="J8" s="5" t="str">
        <f>"000043"</f>
        <v>000043</v>
      </c>
      <c r="K8" s="4">
        <v>43278</v>
      </c>
      <c r="L8" s="5" t="str">
        <f>"000063"</f>
        <v>000063</v>
      </c>
      <c r="M8" s="4">
        <v>43278</v>
      </c>
      <c r="N8" s="5">
        <v>18</v>
      </c>
      <c r="O8" s="5" t="str">
        <f>"004063"</f>
        <v>004063</v>
      </c>
      <c r="P8" s="4">
        <v>43301</v>
      </c>
      <c r="Q8" s="7">
        <v>24.103999999999999</v>
      </c>
      <c r="R8" s="7">
        <v>2.161</v>
      </c>
      <c r="S8" s="7">
        <v>21.943000000000001</v>
      </c>
      <c r="T8" s="5">
        <v>166</v>
      </c>
      <c r="U8" s="4">
        <v>43325</v>
      </c>
      <c r="V8" s="5">
        <v>9902246126</v>
      </c>
      <c r="W8" s="6" t="s">
        <v>51</v>
      </c>
      <c r="X8" s="5" t="s">
        <v>40</v>
      </c>
      <c r="Y8" s="6" t="s">
        <v>39</v>
      </c>
      <c r="Z8" s="5" t="s">
        <v>60</v>
      </c>
      <c r="AA8" s="6" t="s">
        <v>61</v>
      </c>
      <c r="AB8" s="7">
        <v>0.24104</v>
      </c>
      <c r="AD8" s="8"/>
      <c r="AF8" s="8"/>
      <c r="AG8" s="8"/>
    </row>
    <row r="9" spans="1:33" x14ac:dyDescent="0.2">
      <c r="A9" s="12">
        <v>4771</v>
      </c>
      <c r="B9" s="13" t="s">
        <v>28</v>
      </c>
      <c r="C9" s="13">
        <v>43326</v>
      </c>
      <c r="D9" s="5">
        <v>48</v>
      </c>
      <c r="E9" s="6" t="s">
        <v>57</v>
      </c>
      <c r="F9" s="5" t="s">
        <v>75</v>
      </c>
      <c r="G9" s="6" t="s">
        <v>76</v>
      </c>
      <c r="H9" s="5" t="str">
        <f>"000016"</f>
        <v>000016</v>
      </c>
      <c r="I9" s="4">
        <v>42941</v>
      </c>
      <c r="J9" s="5" t="str">
        <f>"000026"</f>
        <v>000026</v>
      </c>
      <c r="K9" s="4">
        <v>42948</v>
      </c>
      <c r="L9" s="5" t="str">
        <f>"000101"</f>
        <v>000101</v>
      </c>
      <c r="M9" s="4">
        <v>42916</v>
      </c>
      <c r="N9" s="5">
        <v>16</v>
      </c>
      <c r="O9" s="5" t="str">
        <f>"005145"</f>
        <v>005145</v>
      </c>
      <c r="P9" s="4">
        <v>43325</v>
      </c>
      <c r="Q9" s="7">
        <v>22.7029</v>
      </c>
      <c r="R9" s="7">
        <v>3.3376999999999999</v>
      </c>
      <c r="S9" s="7">
        <v>19.365200000000002</v>
      </c>
      <c r="T9" s="5">
        <v>172</v>
      </c>
      <c r="U9" s="4">
        <v>43326</v>
      </c>
      <c r="V9" s="5">
        <v>9945525730</v>
      </c>
      <c r="W9" s="6" t="s">
        <v>48</v>
      </c>
      <c r="X9" s="5" t="s">
        <v>52</v>
      </c>
      <c r="Y9" s="6" t="s">
        <v>53</v>
      </c>
      <c r="Z9" s="5" t="s">
        <v>55</v>
      </c>
      <c r="AA9" s="6" t="s">
        <v>56</v>
      </c>
      <c r="AB9" s="7">
        <v>0.22702900000000001</v>
      </c>
      <c r="AD9" s="8"/>
      <c r="AF9" s="8"/>
      <c r="AG9" s="8"/>
    </row>
    <row r="10" spans="1:33" x14ac:dyDescent="0.2">
      <c r="A10" s="12">
        <v>5634</v>
      </c>
      <c r="B10" s="13" t="s">
        <v>33</v>
      </c>
      <c r="C10" s="13">
        <v>43370</v>
      </c>
      <c r="D10" s="5">
        <v>48</v>
      </c>
      <c r="E10" s="6" t="s">
        <v>57</v>
      </c>
      <c r="F10" s="5" t="s">
        <v>77</v>
      </c>
      <c r="G10" s="6" t="s">
        <v>78</v>
      </c>
      <c r="H10" s="5" t="str">
        <f>"000075"</f>
        <v>000075</v>
      </c>
      <c r="I10" s="4">
        <v>42524</v>
      </c>
      <c r="J10" s="5" t="str">
        <f>"000005"</f>
        <v>000005</v>
      </c>
      <c r="K10" s="4">
        <v>42850</v>
      </c>
      <c r="L10" s="5" t="str">
        <f>"000006"</f>
        <v>000006</v>
      </c>
      <c r="M10" s="4">
        <v>42850</v>
      </c>
      <c r="N10" s="5">
        <v>16</v>
      </c>
      <c r="O10" s="5" t="str">
        <f>"005854"</f>
        <v>005854</v>
      </c>
      <c r="P10" s="4">
        <v>43363</v>
      </c>
      <c r="Q10" s="7">
        <v>24.798590000000001</v>
      </c>
      <c r="R10" s="7">
        <v>3.5141</v>
      </c>
      <c r="S10" s="7">
        <v>21.284490000000002</v>
      </c>
      <c r="T10" s="5">
        <v>217</v>
      </c>
      <c r="U10" s="4">
        <v>43370</v>
      </c>
      <c r="V10" s="5">
        <v>9916429444</v>
      </c>
      <c r="W10" s="6" t="s">
        <v>43</v>
      </c>
      <c r="X10" s="5" t="s">
        <v>47</v>
      </c>
      <c r="Y10" s="6" t="s">
        <v>46</v>
      </c>
      <c r="Z10" s="5" t="s">
        <v>60</v>
      </c>
      <c r="AA10" s="6" t="s">
        <v>61</v>
      </c>
      <c r="AB10" s="7">
        <f>Q10/100</f>
        <v>0.24798590000000001</v>
      </c>
      <c r="AD10" s="8"/>
      <c r="AF10" s="8"/>
      <c r="AG10" s="8"/>
    </row>
    <row r="11" spans="1:33" x14ac:dyDescent="0.2">
      <c r="A11" s="12">
        <v>5635</v>
      </c>
      <c r="B11" s="13" t="s">
        <v>33</v>
      </c>
      <c r="C11" s="13">
        <v>43370</v>
      </c>
      <c r="D11" s="5">
        <v>48</v>
      </c>
      <c r="E11" s="6" t="s">
        <v>57</v>
      </c>
      <c r="F11" s="5" t="s">
        <v>79</v>
      </c>
      <c r="G11" s="6" t="s">
        <v>80</v>
      </c>
      <c r="H11" s="5" t="str">
        <f>"000080"</f>
        <v>000080</v>
      </c>
      <c r="I11" s="4">
        <v>42915</v>
      </c>
      <c r="J11" s="5" t="str">
        <f>"000027"</f>
        <v>000027</v>
      </c>
      <c r="K11" s="4">
        <v>43084</v>
      </c>
      <c r="L11" s="5" t="str">
        <f>"000085"</f>
        <v>000085</v>
      </c>
      <c r="M11" s="4">
        <v>43102</v>
      </c>
      <c r="N11" s="5">
        <v>17</v>
      </c>
      <c r="O11" s="5" t="str">
        <f>"005967"</f>
        <v>005967</v>
      </c>
      <c r="P11" s="4">
        <v>43368</v>
      </c>
      <c r="Q11" s="7">
        <v>46.69623</v>
      </c>
      <c r="R11" s="7">
        <v>3.8275000000000001</v>
      </c>
      <c r="S11" s="7">
        <v>42.868729999999999</v>
      </c>
      <c r="T11" s="5">
        <v>218</v>
      </c>
      <c r="U11" s="4">
        <v>43370</v>
      </c>
      <c r="V11" s="5">
        <v>9448486991</v>
      </c>
      <c r="W11" s="6" t="s">
        <v>51</v>
      </c>
      <c r="X11" s="5" t="s">
        <v>45</v>
      </c>
      <c r="Y11" s="6" t="s">
        <v>44</v>
      </c>
      <c r="Z11" s="5" t="s">
        <v>60</v>
      </c>
      <c r="AA11" s="6" t="s">
        <v>61</v>
      </c>
      <c r="AB11" s="7">
        <f>Q11/100</f>
        <v>0.4669623</v>
      </c>
      <c r="AD11" s="8"/>
      <c r="AF11" s="8"/>
      <c r="AG11" s="8"/>
    </row>
    <row r="12" spans="1:33" x14ac:dyDescent="0.2">
      <c r="A12" s="12">
        <v>6741</v>
      </c>
      <c r="B12" s="13" t="s">
        <v>37</v>
      </c>
      <c r="C12" s="13">
        <v>43390</v>
      </c>
      <c r="D12" s="5">
        <v>48</v>
      </c>
      <c r="E12" s="6" t="s">
        <v>57</v>
      </c>
      <c r="F12" s="5" t="s">
        <v>81</v>
      </c>
      <c r="G12" s="6" t="s">
        <v>82</v>
      </c>
      <c r="H12" s="5" t="str">
        <f>"000053"</f>
        <v>000053</v>
      </c>
      <c r="I12" s="4">
        <v>43320</v>
      </c>
      <c r="J12" s="5" t="str">
        <f>"000149"</f>
        <v>000149</v>
      </c>
      <c r="K12" s="4">
        <v>43369</v>
      </c>
      <c r="L12" s="5" t="str">
        <f>"000147"</f>
        <v>000147</v>
      </c>
      <c r="M12" s="4">
        <v>43369</v>
      </c>
      <c r="N12" s="5">
        <v>18</v>
      </c>
      <c r="O12" s="5" t="str">
        <f>"006818"</f>
        <v>006818</v>
      </c>
      <c r="P12" s="4">
        <v>43389</v>
      </c>
      <c r="Q12" s="7">
        <v>9.9921799999999994</v>
      </c>
      <c r="R12" s="7">
        <v>1.0593900000000001</v>
      </c>
      <c r="S12" s="7">
        <v>8.9327900000000007</v>
      </c>
      <c r="T12" s="5">
        <v>245</v>
      </c>
      <c r="U12" s="4">
        <v>43390</v>
      </c>
      <c r="V12" s="5">
        <v>9945525730</v>
      </c>
      <c r="W12" s="6" t="s">
        <v>48</v>
      </c>
      <c r="X12" s="5" t="s">
        <v>50</v>
      </c>
      <c r="Y12" s="6" t="s">
        <v>49</v>
      </c>
      <c r="Z12" s="5" t="s">
        <v>55</v>
      </c>
      <c r="AA12" s="6" t="s">
        <v>56</v>
      </c>
      <c r="AB12" s="7">
        <f>Q12/100</f>
        <v>9.9921799999999991E-2</v>
      </c>
      <c r="AD12" s="8"/>
      <c r="AF12" s="8"/>
      <c r="AG12" s="8"/>
    </row>
    <row r="13" spans="1:33" x14ac:dyDescent="0.2">
      <c r="A13" s="12">
        <v>7058</v>
      </c>
      <c r="B13" s="13" t="s">
        <v>37</v>
      </c>
      <c r="C13" s="13">
        <v>43404</v>
      </c>
      <c r="D13" s="5">
        <v>48</v>
      </c>
      <c r="E13" s="6" t="s">
        <v>57</v>
      </c>
      <c r="F13" s="5" t="s">
        <v>83</v>
      </c>
      <c r="G13" s="6" t="s">
        <v>84</v>
      </c>
      <c r="H13" s="5" t="str">
        <f>"000260"</f>
        <v>000260</v>
      </c>
      <c r="I13" s="4">
        <v>43186</v>
      </c>
      <c r="J13" s="5" t="str">
        <f>"000086"</f>
        <v>000086</v>
      </c>
      <c r="K13" s="4">
        <v>43332</v>
      </c>
      <c r="L13" s="5" t="str">
        <f>"000122"</f>
        <v>000122</v>
      </c>
      <c r="M13" s="4">
        <v>43333</v>
      </c>
      <c r="N13" s="5">
        <v>18</v>
      </c>
      <c r="O13" s="5" t="str">
        <f>"007125"</f>
        <v>007125</v>
      </c>
      <c r="P13" s="4">
        <v>43403</v>
      </c>
      <c r="Q13" s="7">
        <v>24.672940000000001</v>
      </c>
      <c r="R13" s="7">
        <v>2.2040000000000002</v>
      </c>
      <c r="S13" s="7">
        <v>22.46894</v>
      </c>
      <c r="T13" s="5">
        <v>259</v>
      </c>
      <c r="U13" s="4">
        <v>43404</v>
      </c>
      <c r="V13" s="5">
        <v>9902246126</v>
      </c>
      <c r="W13" s="6" t="s">
        <v>43</v>
      </c>
      <c r="X13" s="5" t="s">
        <v>40</v>
      </c>
      <c r="Y13" s="6" t="s">
        <v>39</v>
      </c>
      <c r="Z13" s="5" t="s">
        <v>60</v>
      </c>
      <c r="AA13" s="6" t="s">
        <v>61</v>
      </c>
      <c r="AB13" s="7">
        <f>Q13/100</f>
        <v>0.24672940000000002</v>
      </c>
      <c r="AD13" s="8"/>
      <c r="AF13" s="8"/>
      <c r="AG13" s="8"/>
    </row>
    <row r="14" spans="1:33" x14ac:dyDescent="0.2">
      <c r="A14" s="12">
        <v>7498</v>
      </c>
      <c r="B14" s="13" t="s">
        <v>36</v>
      </c>
      <c r="C14" s="13">
        <v>43437</v>
      </c>
      <c r="D14" s="5">
        <v>48</v>
      </c>
      <c r="E14" s="6" t="s">
        <v>57</v>
      </c>
      <c r="F14" s="5" t="s">
        <v>85</v>
      </c>
      <c r="G14" s="6" t="s">
        <v>86</v>
      </c>
      <c r="H14" s="5" t="str">
        <f>"000059"</f>
        <v>000059</v>
      </c>
      <c r="I14" s="4">
        <v>42895</v>
      </c>
      <c r="J14" s="5" t="str">
        <f>"000091"</f>
        <v>000091</v>
      </c>
      <c r="K14" s="4">
        <v>43145</v>
      </c>
      <c r="L14" s="5" t="str">
        <f>"000168"</f>
        <v>000168</v>
      </c>
      <c r="M14" s="4">
        <v>43145</v>
      </c>
      <c r="N14" s="5">
        <v>17</v>
      </c>
      <c r="O14" s="5" t="str">
        <f>"007554"</f>
        <v>007554</v>
      </c>
      <c r="P14" s="4">
        <v>43427</v>
      </c>
      <c r="Q14" s="7">
        <v>14.954800000000001</v>
      </c>
      <c r="R14" s="7">
        <v>1.6302000000000001</v>
      </c>
      <c r="S14" s="7">
        <v>13.3246</v>
      </c>
      <c r="T14" s="5">
        <v>280</v>
      </c>
      <c r="U14" s="4">
        <v>43437</v>
      </c>
      <c r="V14" s="5">
        <v>9916429444</v>
      </c>
      <c r="W14" s="6" t="s">
        <v>51</v>
      </c>
      <c r="X14" s="5" t="s">
        <v>42</v>
      </c>
      <c r="Y14" s="6" t="s">
        <v>41</v>
      </c>
      <c r="Z14" s="5" t="s">
        <v>60</v>
      </c>
      <c r="AA14" s="6" t="s">
        <v>61</v>
      </c>
      <c r="AB14" s="7">
        <f>Q14/100</f>
        <v>0.14954800000000001</v>
      </c>
      <c r="AD14" s="8"/>
      <c r="AF14" s="8"/>
      <c r="AG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2019-01-14T13:52:17Z</dcterms:modified>
</cp:coreProperties>
</file>