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<sst xmlns="http://schemas.openxmlformats.org/spreadsheetml/2006/main" count="235" uniqueCount="106">
  <si>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</si>
  <si>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</si>
  <si>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</si>
  <si>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</si>
  <si>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</si>
  <si>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</si>
  <si>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</si>
  <si>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</si>
  <si>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</si>
  <si>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</si>
  <si>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</si>
  <si>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</si>
  <si>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</si>
  <si>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</si>
  <si>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</si>
  <si>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</si>
  <si>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</si>
  <si>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</si>
  <si>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</si>
  <si>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</si>
  <si>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</si>
  <si>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</si>
  <si>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</si>
  <si>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</si>
  <si>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</si>
  <si>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</si>
  <si>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</si>
  <si>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</si>
  <si>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</si>
  <si>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</si>
  <si>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</si>
  <si>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</si>
  <si>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</si>
  <si>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</si>
  <si>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</si>
  <si>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</si>
  <si>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</si>
  <si>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</si>
  <si>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</si>
  <si>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</si>
  <si>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</si>
  <si>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</si>
  <si>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</si>
  <si>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April</t>
  </si>
  <si>
    <t>M and R to Electrical Crematoria</t>
  </si>
  <si>
    <t>P0287</t>
  </si>
  <si>
    <t>Water Supply New Areas</t>
  </si>
  <si>
    <t>P1802</t>
  </si>
  <si>
    <t>KRIDL</t>
  </si>
  <si>
    <t>ddo089</t>
  </si>
  <si>
    <t xml:space="preserve"> Assistant Executive Engineer Electrical East Zone</t>
  </si>
  <si>
    <t>ddo084</t>
  </si>
  <si>
    <t xml:space="preserve"> Assistant Executive Engineer C V Raman Nagar East Zone</t>
  </si>
  <si>
    <t>M/s Sri Swasthik Electricals</t>
  </si>
  <si>
    <t>M Srinivasa</t>
  </si>
  <si>
    <t>L Lokesh</t>
  </si>
  <si>
    <t>Sarvagna Nagara</t>
  </si>
  <si>
    <t>079-16-000006</t>
  </si>
  <si>
    <t>CONSTRUCTION OF CONCRETE ROAD TO SRIMUNESHWARA TEMPLE ROAD AND ADJOINING ROAD OF DODDIGUNTA AREA IN WARD NO 79</t>
  </si>
  <si>
    <t>V Venkatesh</t>
  </si>
  <si>
    <t>079-17-000005</t>
  </si>
  <si>
    <t>Construction of New Public Toilet Block at Weelers Road in Ward No. 79</t>
  </si>
  <si>
    <t>Srinivasa M</t>
  </si>
  <si>
    <t>079-17-000006</t>
  </si>
  <si>
    <t>Repairs to BBMP Boys and Girls High School Building in Ward No. 79</t>
  </si>
  <si>
    <t>L Santhosh</t>
  </si>
  <si>
    <t>079-16-000020</t>
  </si>
  <si>
    <t>PROVIDING PIPE LINE WORKS IN KADIRAPPA ROAD AND SURROUNDING AREA IN WARD NO 079</t>
  </si>
  <si>
    <t>079-17-000014</t>
  </si>
  <si>
    <t>Repairs to BBMP toilet blocks at N.C. Colony in Ward No. 79</t>
  </si>
  <si>
    <t>079-17-000015</t>
  </si>
  <si>
    <t>Repairs to BBMP toilet blocks at Kadirayyanapalya in Ward No. 79</t>
  </si>
  <si>
    <t>079-17-000008</t>
  </si>
  <si>
    <t>Repairs to BBMP toilet blocks at C Colony in Ward No. 79</t>
  </si>
  <si>
    <t>079-17-000007</t>
  </si>
  <si>
    <t>Repairs to BBMp toilet blocks at Kallahalli in Ward No. 79</t>
  </si>
  <si>
    <t>079-17-000009</t>
  </si>
  <si>
    <t>Repairs to BBMP toilet blocks at Kadirayyanapalya military compound backside in Ward No. 79</t>
  </si>
  <si>
    <t xml:space="preserve">Srinivasa M </t>
  </si>
  <si>
    <t>079-16-000011</t>
  </si>
  <si>
    <t>SUPPLYING TRACTOR LABOUR AND NECESSARY EQUIPMENTS FOR DESILTING DEBRIES REMOVAL AND ETC WORKS IN WARD NO 79</t>
  </si>
  <si>
    <t>Mallappa</t>
  </si>
  <si>
    <t>079-17-000028</t>
  </si>
  <si>
    <t xml:space="preserve">Providing cement concrete roads at cross roads at Webster Road in Ward No.79 </t>
  </si>
  <si>
    <t>Krishnappa V</t>
  </si>
  <si>
    <t>079-16-000002</t>
  </si>
  <si>
    <t>Operation and Maintenance of street lights at Survagna nagara and Hoysala nagara area ward nos 79 and 80 Package E24 for one year.</t>
  </si>
  <si>
    <t>M/s.Thirumala Electricals</t>
  </si>
  <si>
    <t>079-17-000012</t>
  </si>
  <si>
    <t>Repairs to BBMP toilet blocks at Bandappa Colony in Ward No. 79</t>
  </si>
  <si>
    <t>079-17-000013</t>
  </si>
  <si>
    <t>Repairs to BBMP toilet blocks at Kadirappa Garden in Ward No. 79</t>
  </si>
  <si>
    <t>079-17-000011</t>
  </si>
  <si>
    <t>Repairs to BBMP toilet blocks at Pollaramma Slum in Ward No. 79</t>
  </si>
  <si>
    <t>079-17-000010</t>
  </si>
  <si>
    <t>Repairs to BBMP toilet blocks at Kempanna Garden in Ward No. 79</t>
  </si>
  <si>
    <t>079-16-000013</t>
  </si>
  <si>
    <t>IMPROVEMENTS AND ASPHALTING TO SUNDARAMURTHY ROAD AND CHARLES CAMBLE ROAD AND ASSEYEE ROAD TO JEEVENAHALLI RAILWAY UNDERPASS VIA DODDAKUNTE CIRCLE IN WARD NO 79</t>
  </si>
  <si>
    <t>MS Venkatesy</t>
  </si>
  <si>
    <t>M/s Civil Expeerts Consultants and Testing Center</t>
  </si>
  <si>
    <t>079-18-000056</t>
  </si>
  <si>
    <t>Providing Safety Grill and beautification around indira canteen in ward No 79</t>
  </si>
  <si>
    <t>079-15-000031</t>
  </si>
  <si>
    <t xml:space="preserve">Providing annual electrical Maintenance to Kallahalli Electrical Crematorium in ward no 79  </t>
  </si>
  <si>
    <t>079-17-000064</t>
  </si>
  <si>
    <t>Engagement of Gangman and Hiring of Tractor Tippers for cleaning and Maintenance of road side drains and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</si>
</sst>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A2" sqref="A2:XFD2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386</v>
      </c>
      <c r="B2" s="13" t="s">
        <v>43</v>
      </c>
      <c r="C2" s="13">
        <v>43200</v>
      </c>
      <c r="D2" s="5">
        <v>79</v>
      </c>
      <c r="E2" s="6" t="s">
        <v>56</v>
      </c>
      <c r="F2" s="5" t="s">
        <v>57</v>
      </c>
      <c r="G2" s="6" t="s">
        <v>58</v>
      </c>
      <c r="H2" s="5" t="str">
        <f>"000028"</f>
        <v>000028</v>
      </c>
      <c r="I2" s="4">
        <v>42501</v>
      </c>
      <c r="J2" s="5" t="str">
        <f>"000011"</f>
        <v>000011</v>
      </c>
      <c r="K2" s="4">
        <v>42531</v>
      </c>
      <c r="L2" s="5" t="str">
        <f>"000013"</f>
        <v>000013</v>
      </c>
      <c r="M2" s="4">
        <v>42551</v>
      </c>
      <c r="N2" s="5">
        <v>16</v>
      </c>
      <c r="O2" s="5" t="str">
        <f>"000185"</f>
        <v>000185</v>
      </c>
      <c r="P2" s="4">
        <v>43194</v>
      </c>
      <c r="Q2" s="7">
        <v>9.1061099999999993</v>
      </c>
      <c r="R2" s="7">
        <v>0.66952</v>
      </c>
      <c r="S2" s="7">
        <v>8.4365900000000007</v>
      </c>
      <c r="T2" s="5">
        <v>9</v>
      </c>
      <c r="U2" s="4">
        <v>43200</v>
      </c>
      <c r="V2" s="5">
        <v>7090169877</v>
      </c>
      <c r="W2" s="6" t="s">
        <v>59</v>
      </c>
      <c r="X2" s="5" t="s">
        <v>29</v>
      </c>
      <c r="Y2" s="6" t="s">
        <v>30</v>
      </c>
      <c r="Z2" s="5" t="s">
        <v>51</v>
      </c>
      <c r="AA2" s="6" t="s">
        <v>52</v>
      </c>
      <c r="AB2" s="7">
        <v>9.1061099999999992E-2</v>
      </c>
      <c r="AD2" s="8"/>
      <c r="AF2" s="8"/>
      <c r="AG2" s="8"/>
    </row>
    <row r="3" spans="1:33" x14ac:dyDescent="0.2">
      <c r="A3" s="12">
        <v>662</v>
      </c>
      <c r="B3" s="13" t="s">
        <v>43</v>
      </c>
      <c r="C3" s="13">
        <v>43215</v>
      </c>
      <c r="D3" s="5">
        <v>79</v>
      </c>
      <c r="E3" s="6" t="s">
        <v>56</v>
      </c>
      <c r="F3" s="5" t="s">
        <v>60</v>
      </c>
      <c r="G3" s="6" t="s">
        <v>61</v>
      </c>
      <c r="H3" s="5" t="str">
        <f>"000050"</f>
        <v>000050</v>
      </c>
      <c r="I3" s="4">
        <v>43068</v>
      </c>
      <c r="J3" s="5" t="str">
        <f>"000062"</f>
        <v>000062</v>
      </c>
      <c r="K3" s="4">
        <v>43181</v>
      </c>
      <c r="L3" s="5" t="str">
        <f>"000086"</f>
        <v>000086</v>
      </c>
      <c r="M3" s="4">
        <v>43182</v>
      </c>
      <c r="N3" s="5">
        <v>17</v>
      </c>
      <c r="O3" s="5" t="str">
        <f>"000645"</f>
        <v>000645</v>
      </c>
      <c r="P3" s="4">
        <v>43214</v>
      </c>
      <c r="Q3" s="7">
        <v>7.2980499999999999</v>
      </c>
      <c r="R3" s="7">
        <v>0.2263</v>
      </c>
      <c r="S3" s="7">
        <v>7.0717499999999998</v>
      </c>
      <c r="T3" s="5">
        <v>24</v>
      </c>
      <c r="U3" s="4">
        <v>43215</v>
      </c>
      <c r="V3" s="5">
        <v>123456789</v>
      </c>
      <c r="W3" s="6" t="s">
        <v>62</v>
      </c>
      <c r="X3" s="5" t="s">
        <v>36</v>
      </c>
      <c r="Y3" s="6" t="s">
        <v>37</v>
      </c>
      <c r="Z3" s="5" t="s">
        <v>51</v>
      </c>
      <c r="AA3" s="6" t="s">
        <v>52</v>
      </c>
      <c r="AB3" s="7">
        <v>7.2980500000000004E-2</v>
      </c>
      <c r="AD3" s="8"/>
      <c r="AF3" s="8"/>
      <c r="AG3" s="8"/>
    </row>
    <row r="4" spans="1:33" x14ac:dyDescent="0.2">
      <c r="A4" s="12">
        <v>663</v>
      </c>
      <c r="B4" s="13" t="s">
        <v>43</v>
      </c>
      <c r="C4" s="13">
        <v>43215</v>
      </c>
      <c r="D4" s="5">
        <v>79</v>
      </c>
      <c r="E4" s="6" t="s">
        <v>56</v>
      </c>
      <c r="F4" s="5" t="s">
        <v>63</v>
      </c>
      <c r="G4" s="6" t="s">
        <v>64</v>
      </c>
      <c r="H4" s="5" t="str">
        <f>"000051"</f>
        <v>000051</v>
      </c>
      <c r="I4" s="4">
        <v>43068</v>
      </c>
      <c r="J4" s="5" t="str">
        <f>"000063"</f>
        <v>000063</v>
      </c>
      <c r="K4" s="4">
        <v>43181</v>
      </c>
      <c r="L4" s="5" t="str">
        <f>"000087"</f>
        <v>000087</v>
      </c>
      <c r="M4" s="4">
        <v>43182</v>
      </c>
      <c r="N4" s="5">
        <v>17</v>
      </c>
      <c r="O4" s="5" t="str">
        <f>"000646"</f>
        <v>000646</v>
      </c>
      <c r="P4" s="4">
        <v>43214</v>
      </c>
      <c r="Q4" s="7">
        <v>3.9424700000000001</v>
      </c>
      <c r="R4" s="7">
        <v>0.12245</v>
      </c>
      <c r="S4" s="7">
        <v>3.82002</v>
      </c>
      <c r="T4" s="5">
        <v>24</v>
      </c>
      <c r="U4" s="4">
        <v>43215</v>
      </c>
      <c r="V4" s="5">
        <v>123456789</v>
      </c>
      <c r="W4" s="6" t="s">
        <v>65</v>
      </c>
      <c r="X4" s="5" t="s">
        <v>36</v>
      </c>
      <c r="Y4" s="6" t="s">
        <v>37</v>
      </c>
      <c r="Z4" s="5" t="s">
        <v>51</v>
      </c>
      <c r="AA4" s="6" t="s">
        <v>52</v>
      </c>
      <c r="AB4" s="7">
        <v>3.94247E-2</v>
      </c>
      <c r="AD4" s="8"/>
      <c r="AF4" s="8"/>
      <c r="AG4" s="8"/>
    </row>
    <row r="5" spans="1:33" x14ac:dyDescent="0.2">
      <c r="A5" s="12">
        <v>823</v>
      </c>
      <c r="B5" s="13" t="s">
        <v>35</v>
      </c>
      <c r="C5" s="13">
        <v>43225</v>
      </c>
      <c r="D5" s="5">
        <v>79</v>
      </c>
      <c r="E5" s="6" t="s">
        <v>56</v>
      </c>
      <c r="F5" s="5" t="s">
        <v>66</v>
      </c>
      <c r="G5" s="6" t="s">
        <v>67</v>
      </c>
      <c r="H5" s="5" t="str">
        <f>"000087"</f>
        <v>000087</v>
      </c>
      <c r="I5" s="4">
        <v>42670</v>
      </c>
      <c r="J5" s="5" t="str">
        <f>"000135"</f>
        <v>000135</v>
      </c>
      <c r="K5" s="4">
        <v>42767</v>
      </c>
      <c r="L5" s="5" t="str">
        <f>"000184"</f>
        <v>000184</v>
      </c>
      <c r="M5" s="4">
        <v>42825</v>
      </c>
      <c r="N5" s="5">
        <v>16</v>
      </c>
      <c r="O5" s="5" t="str">
        <f>"001022"</f>
        <v>001022</v>
      </c>
      <c r="P5" s="4">
        <v>43223</v>
      </c>
      <c r="Q5" s="7">
        <v>6.9857699999999996</v>
      </c>
      <c r="R5" s="7">
        <v>0.48576999999999998</v>
      </c>
      <c r="S5" s="7">
        <v>6.5</v>
      </c>
      <c r="T5" s="5">
        <v>38</v>
      </c>
      <c r="U5" s="4">
        <v>43225</v>
      </c>
      <c r="V5" s="5">
        <v>8095408504</v>
      </c>
      <c r="W5" s="6" t="s">
        <v>55</v>
      </c>
      <c r="X5" s="5" t="s">
        <v>47</v>
      </c>
      <c r="Y5" s="6" t="s">
        <v>46</v>
      </c>
      <c r="Z5" s="5" t="s">
        <v>51</v>
      </c>
      <c r="AA5" s="6" t="s">
        <v>52</v>
      </c>
      <c r="AB5" s="7">
        <v>6.9857699999999995E-2</v>
      </c>
      <c r="AD5" s="8"/>
      <c r="AF5" s="8"/>
      <c r="AG5" s="8"/>
    </row>
    <row r="6" spans="1:33" x14ac:dyDescent="0.2">
      <c r="A6" s="12">
        <v>1804</v>
      </c>
      <c r="B6" s="13" t="s">
        <v>34</v>
      </c>
      <c r="C6" s="13">
        <v>43257</v>
      </c>
      <c r="D6" s="5">
        <v>79</v>
      </c>
      <c r="E6" s="6" t="s">
        <v>56</v>
      </c>
      <c r="F6" s="5" t="s">
        <v>68</v>
      </c>
      <c r="G6" s="6" t="s">
        <v>69</v>
      </c>
      <c r="H6" s="5" t="str">
        <f>"000045"</f>
        <v>000045</v>
      </c>
      <c r="I6" s="4">
        <v>43062</v>
      </c>
      <c r="J6" s="5" t="str">
        <f>"000015"</f>
        <v>000015</v>
      </c>
      <c r="K6" s="4">
        <v>43235</v>
      </c>
      <c r="L6" s="5" t="str">
        <f>"000033"</f>
        <v>000033</v>
      </c>
      <c r="M6" s="4">
        <v>43235</v>
      </c>
      <c r="N6" s="5">
        <v>17</v>
      </c>
      <c r="O6" s="5" t="str">
        <f>"002035"</f>
        <v>002035</v>
      </c>
      <c r="P6" s="4">
        <v>43249</v>
      </c>
      <c r="Q6" s="7">
        <v>1.14981</v>
      </c>
      <c r="R6" s="7">
        <v>4.0629999999999999E-2</v>
      </c>
      <c r="S6" s="7">
        <v>1.1091800000000001</v>
      </c>
      <c r="T6" s="5">
        <v>72</v>
      </c>
      <c r="U6" s="4">
        <v>43257</v>
      </c>
      <c r="V6" s="5">
        <v>123456789</v>
      </c>
      <c r="W6" s="6" t="s">
        <v>65</v>
      </c>
      <c r="X6" s="5" t="s">
        <v>36</v>
      </c>
      <c r="Y6" s="6" t="s">
        <v>37</v>
      </c>
      <c r="Z6" s="5" t="s">
        <v>51</v>
      </c>
      <c r="AA6" s="6" t="s">
        <v>52</v>
      </c>
      <c r="AB6" s="7">
        <v>1.1498100000000001E-2</v>
      </c>
      <c r="AD6" s="8"/>
      <c r="AF6" s="8"/>
      <c r="AG6" s="8"/>
    </row>
    <row r="7" spans="1:33" x14ac:dyDescent="0.2">
      <c r="A7" s="12">
        <v>1805</v>
      </c>
      <c r="B7" s="13" t="s">
        <v>34</v>
      </c>
      <c r="C7" s="13">
        <v>43257</v>
      </c>
      <c r="D7" s="5">
        <v>79</v>
      </c>
      <c r="E7" s="6" t="s">
        <v>56</v>
      </c>
      <c r="F7" s="5" t="s">
        <v>70</v>
      </c>
      <c r="G7" s="6" t="s">
        <v>71</v>
      </c>
      <c r="H7" s="5" t="str">
        <f>"000055"</f>
        <v>000055</v>
      </c>
      <c r="I7" s="4">
        <v>43069</v>
      </c>
      <c r="J7" s="5" t="str">
        <f>"000014"</f>
        <v>000014</v>
      </c>
      <c r="K7" s="4">
        <v>43235</v>
      </c>
      <c r="L7" s="5" t="str">
        <f>"000034"</f>
        <v>000034</v>
      </c>
      <c r="M7" s="4">
        <v>43235</v>
      </c>
      <c r="N7" s="5">
        <v>17</v>
      </c>
      <c r="O7" s="5" t="str">
        <f>"002036"</f>
        <v>002036</v>
      </c>
      <c r="P7" s="4">
        <v>43249</v>
      </c>
      <c r="Q7" s="7">
        <v>1.77719</v>
      </c>
      <c r="R7" s="7">
        <v>5.3460000000000001E-2</v>
      </c>
      <c r="S7" s="7">
        <v>1.72373</v>
      </c>
      <c r="T7" s="5">
        <v>72</v>
      </c>
      <c r="U7" s="4">
        <v>43257</v>
      </c>
      <c r="V7" s="5">
        <v>123456789</v>
      </c>
      <c r="W7" s="6" t="s">
        <v>65</v>
      </c>
      <c r="X7" s="5" t="s">
        <v>36</v>
      </c>
      <c r="Y7" s="6" t="s">
        <v>37</v>
      </c>
      <c r="Z7" s="5" t="s">
        <v>51</v>
      </c>
      <c r="AA7" s="6" t="s">
        <v>52</v>
      </c>
      <c r="AB7" s="7">
        <v>1.77719E-2</v>
      </c>
      <c r="AD7" s="8"/>
      <c r="AF7" s="8"/>
      <c r="AG7" s="8"/>
    </row>
    <row r="8" spans="1:33" x14ac:dyDescent="0.2">
      <c r="A8" s="12">
        <v>1806</v>
      </c>
      <c r="B8" s="13" t="s">
        <v>34</v>
      </c>
      <c r="C8" s="13">
        <v>43257</v>
      </c>
      <c r="D8" s="5">
        <v>79</v>
      </c>
      <c r="E8" s="6" t="s">
        <v>56</v>
      </c>
      <c r="F8" s="5" t="s">
        <v>72</v>
      </c>
      <c r="G8" s="6" t="s">
        <v>73</v>
      </c>
      <c r="H8" s="5" t="str">
        <f>"000056"</f>
        <v>000056</v>
      </c>
      <c r="I8" s="4">
        <v>43069</v>
      </c>
      <c r="J8" s="5" t="str">
        <f>"000013"</f>
        <v>000013</v>
      </c>
      <c r="K8" s="4">
        <v>43235</v>
      </c>
      <c r="L8" s="5" t="str">
        <f>"000035"</f>
        <v>000035</v>
      </c>
      <c r="M8" s="4">
        <v>43235</v>
      </c>
      <c r="N8" s="5">
        <v>17</v>
      </c>
      <c r="O8" s="5" t="str">
        <f>"002037"</f>
        <v>002037</v>
      </c>
      <c r="P8" s="4">
        <v>43249</v>
      </c>
      <c r="Q8" s="7">
        <v>2.6328200000000002</v>
      </c>
      <c r="R8" s="7">
        <v>8.9929999999999996E-2</v>
      </c>
      <c r="S8" s="7">
        <v>2.5428899999999999</v>
      </c>
      <c r="T8" s="5">
        <v>72</v>
      </c>
      <c r="U8" s="4">
        <v>43257</v>
      </c>
      <c r="V8" s="5">
        <v>123456789</v>
      </c>
      <c r="W8" s="6" t="s">
        <v>65</v>
      </c>
      <c r="X8" s="5" t="s">
        <v>36</v>
      </c>
      <c r="Y8" s="6" t="s">
        <v>37</v>
      </c>
      <c r="Z8" s="5" t="s">
        <v>51</v>
      </c>
      <c r="AA8" s="6" t="s">
        <v>52</v>
      </c>
      <c r="AB8" s="7">
        <v>2.6328200000000003E-2</v>
      </c>
      <c r="AD8" s="8"/>
      <c r="AF8" s="8"/>
      <c r="AG8" s="8"/>
    </row>
    <row r="9" spans="1:33" x14ac:dyDescent="0.2">
      <c r="A9" s="12">
        <v>1807</v>
      </c>
      <c r="B9" s="13" t="s">
        <v>34</v>
      </c>
      <c r="C9" s="13">
        <v>43257</v>
      </c>
      <c r="D9" s="5">
        <v>79</v>
      </c>
      <c r="E9" s="6" t="s">
        <v>56</v>
      </c>
      <c r="F9" s="5" t="s">
        <v>74</v>
      </c>
      <c r="G9" s="6" t="s">
        <v>75</v>
      </c>
      <c r="H9" s="5" t="str">
        <f>"000046"</f>
        <v>000046</v>
      </c>
      <c r="I9" s="4">
        <v>43061</v>
      </c>
      <c r="J9" s="5" t="str">
        <f>"000016"</f>
        <v>000016</v>
      </c>
      <c r="K9" s="4">
        <v>43235</v>
      </c>
      <c r="L9" s="5" t="str">
        <f>"000036"</f>
        <v>000036</v>
      </c>
      <c r="M9" s="4">
        <v>43235</v>
      </c>
      <c r="N9" s="5">
        <v>17</v>
      </c>
      <c r="O9" s="5" t="str">
        <f>"002038"</f>
        <v>002038</v>
      </c>
      <c r="P9" s="4">
        <v>43249</v>
      </c>
      <c r="Q9" s="7">
        <v>2.1680999999999999</v>
      </c>
      <c r="R9" s="7">
        <v>6.2010000000000003E-2</v>
      </c>
      <c r="S9" s="7">
        <v>2.10609</v>
      </c>
      <c r="T9" s="5">
        <v>72</v>
      </c>
      <c r="U9" s="4">
        <v>43257</v>
      </c>
      <c r="V9" s="5">
        <v>113456789</v>
      </c>
      <c r="W9" s="6" t="s">
        <v>65</v>
      </c>
      <c r="X9" s="5" t="s">
        <v>36</v>
      </c>
      <c r="Y9" s="6" t="s">
        <v>37</v>
      </c>
      <c r="Z9" s="5" t="s">
        <v>51</v>
      </c>
      <c r="AA9" s="6" t="s">
        <v>52</v>
      </c>
      <c r="AB9" s="7">
        <v>2.1680999999999999E-2</v>
      </c>
      <c r="AD9" s="8"/>
      <c r="AF9" s="8"/>
      <c r="AG9" s="8"/>
    </row>
    <row r="10" spans="1:33" x14ac:dyDescent="0.2">
      <c r="A10" s="12">
        <v>1983</v>
      </c>
      <c r="B10" s="13" t="s">
        <v>34</v>
      </c>
      <c r="C10" s="13">
        <v>43258</v>
      </c>
      <c r="D10" s="5">
        <v>79</v>
      </c>
      <c r="E10" s="6" t="s">
        <v>56</v>
      </c>
      <c r="F10" s="5" t="s">
        <v>76</v>
      </c>
      <c r="G10" s="6" t="s">
        <v>77</v>
      </c>
      <c r="H10" s="5" t="str">
        <f>"000052"</f>
        <v>000052</v>
      </c>
      <c r="I10" s="4">
        <v>43068</v>
      </c>
      <c r="J10" s="5" t="str">
        <f>"000017"</f>
        <v>000017</v>
      </c>
      <c r="K10" s="4">
        <v>43235</v>
      </c>
      <c r="L10" s="5" t="str">
        <f>"000037"</f>
        <v>000037</v>
      </c>
      <c r="M10" s="4">
        <v>43235</v>
      </c>
      <c r="N10" s="5">
        <v>17</v>
      </c>
      <c r="O10" s="5" t="str">
        <f>"002256"</f>
        <v>002256</v>
      </c>
      <c r="P10" s="4">
        <v>43257</v>
      </c>
      <c r="Q10" s="7">
        <v>1.6208100000000001</v>
      </c>
      <c r="R10" s="7">
        <v>5.04E-2</v>
      </c>
      <c r="S10" s="7">
        <v>1.5704100000000001</v>
      </c>
      <c r="T10" s="5">
        <v>77</v>
      </c>
      <c r="U10" s="4">
        <v>43258</v>
      </c>
      <c r="V10" s="5">
        <v>123456789</v>
      </c>
      <c r="W10" s="6" t="s">
        <v>78</v>
      </c>
      <c r="X10" s="5" t="s">
        <v>36</v>
      </c>
      <c r="Y10" s="6" t="s">
        <v>37</v>
      </c>
      <c r="Z10" s="5" t="s">
        <v>51</v>
      </c>
      <c r="AA10" s="6" t="s">
        <v>52</v>
      </c>
      <c r="AB10" s="7">
        <v>1.62081E-2</v>
      </c>
      <c r="AD10" s="8"/>
      <c r="AF10" s="8"/>
      <c r="AG10" s="8"/>
    </row>
    <row r="11" spans="1:33" x14ac:dyDescent="0.2">
      <c r="A11" s="12">
        <v>2856</v>
      </c>
      <c r="B11" s="13" t="s">
        <v>31</v>
      </c>
      <c r="C11" s="13">
        <v>43283</v>
      </c>
      <c r="D11" s="5">
        <v>79</v>
      </c>
      <c r="E11" s="6" t="s">
        <v>56</v>
      </c>
      <c r="F11" s="5" t="s">
        <v>79</v>
      </c>
      <c r="G11" s="6" t="s">
        <v>80</v>
      </c>
      <c r="H11" s="5" t="str">
        <f>"000039"</f>
        <v>000039</v>
      </c>
      <c r="I11" s="4">
        <v>42541</v>
      </c>
      <c r="J11" s="5" t="str">
        <f>"000126"</f>
        <v>000126</v>
      </c>
      <c r="K11" s="4">
        <v>42766</v>
      </c>
      <c r="L11" s="5" t="str">
        <f>"000171"</f>
        <v>000171</v>
      </c>
      <c r="M11" s="4">
        <v>42825</v>
      </c>
      <c r="N11" s="5">
        <v>16</v>
      </c>
      <c r="O11" s="5" t="str">
        <f>"002973"</f>
        <v>002973</v>
      </c>
      <c r="P11" s="4">
        <v>43276</v>
      </c>
      <c r="Q11" s="7">
        <v>6.9672000000000001</v>
      </c>
      <c r="R11" s="7">
        <v>0.42499999999999999</v>
      </c>
      <c r="S11" s="7">
        <v>6.5422000000000002</v>
      </c>
      <c r="T11" s="5">
        <v>108</v>
      </c>
      <c r="U11" s="4">
        <v>43283</v>
      </c>
      <c r="V11" s="5">
        <v>9845629949</v>
      </c>
      <c r="W11" s="6" t="s">
        <v>81</v>
      </c>
      <c r="X11" s="5" t="s">
        <v>29</v>
      </c>
      <c r="Y11" s="6" t="s">
        <v>30</v>
      </c>
      <c r="Z11" s="5" t="s">
        <v>51</v>
      </c>
      <c r="AA11" s="6" t="s">
        <v>52</v>
      </c>
      <c r="AB11" s="7">
        <v>6.9671999999999998E-2</v>
      </c>
      <c r="AD11" s="8"/>
      <c r="AF11" s="8"/>
      <c r="AG11" s="8"/>
    </row>
    <row r="12" spans="1:33" x14ac:dyDescent="0.2">
      <c r="A12" s="12">
        <v>2857</v>
      </c>
      <c r="B12" s="13" t="s">
        <v>31</v>
      </c>
      <c r="C12" s="13">
        <v>43283</v>
      </c>
      <c r="D12" s="5">
        <v>79</v>
      </c>
      <c r="E12" s="6" t="s">
        <v>56</v>
      </c>
      <c r="F12" s="5" t="s">
        <v>82</v>
      </c>
      <c r="G12" s="6" t="s">
        <v>83</v>
      </c>
      <c r="H12" s="5" t="str">
        <f>"000082"</f>
        <v>000082</v>
      </c>
      <c r="I12" s="4">
        <v>43103</v>
      </c>
      <c r="J12" s="5" t="str">
        <f>"000060"</f>
        <v>000060</v>
      </c>
      <c r="K12" s="4">
        <v>43165</v>
      </c>
      <c r="L12" s="5" t="str">
        <f>"000083"</f>
        <v>000083</v>
      </c>
      <c r="M12" s="4">
        <v>43165</v>
      </c>
      <c r="N12" s="5">
        <v>17</v>
      </c>
      <c r="O12" s="5" t="str">
        <f>"003200"</f>
        <v>003200</v>
      </c>
      <c r="P12" s="4">
        <v>43281</v>
      </c>
      <c r="Q12" s="7">
        <v>6.7534099999999997</v>
      </c>
      <c r="R12" s="7">
        <v>0.44784000000000002</v>
      </c>
      <c r="S12" s="7">
        <v>6.3055700000000003</v>
      </c>
      <c r="T12" s="5">
        <v>109</v>
      </c>
      <c r="U12" s="4">
        <v>43283</v>
      </c>
      <c r="V12" s="5">
        <v>123456789</v>
      </c>
      <c r="W12" s="6" t="s">
        <v>84</v>
      </c>
      <c r="X12" s="5" t="s">
        <v>29</v>
      </c>
      <c r="Y12" s="6" t="s">
        <v>30</v>
      </c>
      <c r="Z12" s="5" t="s">
        <v>51</v>
      </c>
      <c r="AA12" s="6" t="s">
        <v>52</v>
      </c>
      <c r="AB12" s="7">
        <v>6.75341E-2</v>
      </c>
      <c r="AD12" s="8"/>
      <c r="AF12" s="8"/>
      <c r="AG12" s="8"/>
    </row>
    <row r="13" spans="1:33" x14ac:dyDescent="0.2">
      <c r="A13" s="12">
        <v>3517</v>
      </c>
      <c r="B13" s="13" t="s">
        <v>31</v>
      </c>
      <c r="C13" s="13">
        <v>43299</v>
      </c>
      <c r="D13" s="5">
        <v>79</v>
      </c>
      <c r="E13" s="6" t="s">
        <v>56</v>
      </c>
      <c r="F13" s="5" t="s">
        <v>85</v>
      </c>
      <c r="G13" s="6" t="s">
        <v>86</v>
      </c>
      <c r="H13" s="5" t="str">
        <f>"000025"</f>
        <v>000025</v>
      </c>
      <c r="I13" s="4">
        <v>42947</v>
      </c>
      <c r="J13" s="5" t="str">
        <f>"000223"</f>
        <v>000223</v>
      </c>
      <c r="K13" s="4">
        <v>43187</v>
      </c>
      <c r="L13" s="5" t="str">
        <f>"000212"</f>
        <v>000212</v>
      </c>
      <c r="M13" s="4">
        <v>43187</v>
      </c>
      <c r="N13" s="5">
        <v>16</v>
      </c>
      <c r="O13" s="5" t="str">
        <f>"004042"</f>
        <v>004042</v>
      </c>
      <c r="P13" s="4">
        <v>43301</v>
      </c>
      <c r="Q13" s="7">
        <v>11.00361</v>
      </c>
      <c r="R13" s="7">
        <v>0.81474999999999997</v>
      </c>
      <c r="S13" s="7">
        <v>10.18886</v>
      </c>
      <c r="T13" s="5">
        <v>127</v>
      </c>
      <c r="U13" s="4">
        <v>43299</v>
      </c>
      <c r="V13" s="5">
        <v>9845028498</v>
      </c>
      <c r="W13" s="6" t="s">
        <v>87</v>
      </c>
      <c r="X13" s="5" t="s">
        <v>32</v>
      </c>
      <c r="Y13" s="6" t="s">
        <v>33</v>
      </c>
      <c r="Z13" s="5" t="s">
        <v>49</v>
      </c>
      <c r="AA13" s="6" t="s">
        <v>50</v>
      </c>
      <c r="AB13" s="7">
        <v>0.1100361</v>
      </c>
      <c r="AD13" s="8"/>
      <c r="AF13" s="8"/>
      <c r="AG13" s="8"/>
    </row>
    <row r="14" spans="1:33" x14ac:dyDescent="0.2">
      <c r="A14" s="12">
        <v>3518</v>
      </c>
      <c r="B14" s="13" t="s">
        <v>31</v>
      </c>
      <c r="C14" s="13">
        <v>43299</v>
      </c>
      <c r="D14" s="5">
        <v>79</v>
      </c>
      <c r="E14" s="6" t="s">
        <v>56</v>
      </c>
      <c r="F14" s="5" t="s">
        <v>85</v>
      </c>
      <c r="G14" s="6" t="s">
        <v>86</v>
      </c>
      <c r="H14" s="5" t="str">
        <f>"000025"</f>
        <v>000025</v>
      </c>
      <c r="I14" s="4">
        <v>42947</v>
      </c>
      <c r="J14" s="5" t="str">
        <f>"000223"</f>
        <v>000223</v>
      </c>
      <c r="K14" s="4">
        <v>43187</v>
      </c>
      <c r="L14" s="5" t="str">
        <f>"000212"</f>
        <v>000212</v>
      </c>
      <c r="M14" s="4">
        <v>43187</v>
      </c>
      <c r="N14" s="5">
        <v>16</v>
      </c>
      <c r="O14" s="5" t="str">
        <f>"004042"</f>
        <v>004042</v>
      </c>
      <c r="P14" s="4">
        <v>43301</v>
      </c>
      <c r="Q14" s="7">
        <v>11.00361</v>
      </c>
      <c r="R14" s="7">
        <v>1.13127</v>
      </c>
      <c r="S14" s="7">
        <v>9.8723399999999994</v>
      </c>
      <c r="T14" s="5">
        <v>127</v>
      </c>
      <c r="U14" s="4">
        <v>43299</v>
      </c>
      <c r="V14" s="5">
        <v>9845028498</v>
      </c>
      <c r="W14" s="6" t="s">
        <v>87</v>
      </c>
      <c r="X14" s="5" t="s">
        <v>32</v>
      </c>
      <c r="Y14" s="6" t="s">
        <v>33</v>
      </c>
      <c r="Z14" s="5" t="s">
        <v>49</v>
      </c>
      <c r="AA14" s="6" t="s">
        <v>50</v>
      </c>
      <c r="AB14" s="7">
        <v>0.1100361</v>
      </c>
      <c r="AD14" s="8"/>
      <c r="AF14" s="8"/>
      <c r="AG14" s="8"/>
    </row>
    <row r="15" spans="1:33" x14ac:dyDescent="0.2">
      <c r="A15" s="12">
        <v>3740</v>
      </c>
      <c r="B15" s="13" t="s">
        <v>31</v>
      </c>
      <c r="C15" s="13">
        <v>43301</v>
      </c>
      <c r="D15" s="5">
        <v>79</v>
      </c>
      <c r="E15" s="6" t="s">
        <v>56</v>
      </c>
      <c r="F15" s="5" t="s">
        <v>85</v>
      </c>
      <c r="G15" s="6" t="s">
        <v>86</v>
      </c>
      <c r="H15" s="5" t="str">
        <f>"000025"</f>
        <v>000025</v>
      </c>
      <c r="I15" s="4">
        <v>42947</v>
      </c>
      <c r="J15" s="5" t="str">
        <f>"000223"</f>
        <v>000223</v>
      </c>
      <c r="K15" s="4">
        <v>43187</v>
      </c>
      <c r="L15" s="5" t="str">
        <f>"000212"</f>
        <v>000212</v>
      </c>
      <c r="M15" s="4">
        <v>43187</v>
      </c>
      <c r="N15" s="5">
        <v>16</v>
      </c>
      <c r="O15" s="5" t="str">
        <f>"004042"</f>
        <v>004042</v>
      </c>
      <c r="P15" s="4">
        <v>43301</v>
      </c>
      <c r="Q15" s="7">
        <v>4.3926600000000002</v>
      </c>
      <c r="R15" s="7">
        <v>0.35931000000000002</v>
      </c>
      <c r="S15" s="7">
        <v>4.0333500000000004</v>
      </c>
      <c r="T15" s="5">
        <v>134</v>
      </c>
      <c r="U15" s="4">
        <v>43301</v>
      </c>
      <c r="V15" s="5">
        <v>9845028498</v>
      </c>
      <c r="W15" s="6" t="s">
        <v>87</v>
      </c>
      <c r="X15" s="5" t="s">
        <v>32</v>
      </c>
      <c r="Y15" s="6" t="s">
        <v>33</v>
      </c>
      <c r="Z15" s="5" t="s">
        <v>49</v>
      </c>
      <c r="AA15" s="6" t="s">
        <v>50</v>
      </c>
      <c r="AB15" s="7">
        <v>4.3926600000000003E-2</v>
      </c>
      <c r="AD15" s="8"/>
      <c r="AF15" s="8"/>
      <c r="AG15" s="8"/>
    </row>
    <row r="16" spans="1:33" x14ac:dyDescent="0.2">
      <c r="A16" s="12">
        <v>4226</v>
      </c>
      <c r="B16" s="13" t="s">
        <v>28</v>
      </c>
      <c r="C16" s="13">
        <v>43314</v>
      </c>
      <c r="D16" s="5">
        <v>79</v>
      </c>
      <c r="E16" s="6" t="s">
        <v>56</v>
      </c>
      <c r="F16" s="5" t="s">
        <v>88</v>
      </c>
      <c r="G16" s="6" t="s">
        <v>89</v>
      </c>
      <c r="H16" s="5" t="str">
        <f>"000053"</f>
        <v>000053</v>
      </c>
      <c r="I16" s="4">
        <v>43068</v>
      </c>
      <c r="J16" s="5" t="str">
        <f>"000040"</f>
        <v>000040</v>
      </c>
      <c r="K16" s="4">
        <v>43300</v>
      </c>
      <c r="L16" s="5" t="str">
        <f>"000071"</f>
        <v>000071</v>
      </c>
      <c r="M16" s="4">
        <v>43302</v>
      </c>
      <c r="N16" s="5">
        <v>17</v>
      </c>
      <c r="O16" s="5" t="str">
        <f>"004762"</f>
        <v>004762</v>
      </c>
      <c r="P16" s="4">
        <v>43314</v>
      </c>
      <c r="Q16" s="7">
        <v>0.89988000000000001</v>
      </c>
      <c r="R16" s="7">
        <v>4.3970000000000002E-2</v>
      </c>
      <c r="S16" s="7">
        <v>0.85590999999999995</v>
      </c>
      <c r="T16" s="5">
        <v>150</v>
      </c>
      <c r="U16" s="4">
        <v>43314</v>
      </c>
      <c r="V16" s="5">
        <v>123456789</v>
      </c>
      <c r="W16" s="6" t="s">
        <v>54</v>
      </c>
      <c r="X16" s="5" t="s">
        <v>36</v>
      </c>
      <c r="Y16" s="6" t="s">
        <v>37</v>
      </c>
      <c r="Z16" s="5" t="s">
        <v>51</v>
      </c>
      <c r="AA16" s="6" t="s">
        <v>52</v>
      </c>
      <c r="AB16" s="7">
        <v>8.9987999999999995E-3</v>
      </c>
      <c r="AD16" s="8"/>
      <c r="AF16" s="8"/>
      <c r="AG16" s="8"/>
    </row>
    <row r="17" spans="1:33" x14ac:dyDescent="0.2">
      <c r="A17" s="12">
        <v>4227</v>
      </c>
      <c r="B17" s="13" t="s">
        <v>28</v>
      </c>
      <c r="C17" s="13">
        <v>43314</v>
      </c>
      <c r="D17" s="5">
        <v>79</v>
      </c>
      <c r="E17" s="6" t="s">
        <v>56</v>
      </c>
      <c r="F17" s="5" t="s">
        <v>90</v>
      </c>
      <c r="G17" s="6" t="s">
        <v>91</v>
      </c>
      <c r="H17" s="5" t="str">
        <f>"000054"</f>
        <v>000054</v>
      </c>
      <c r="I17" s="4">
        <v>43068</v>
      </c>
      <c r="J17" s="5" t="str">
        <f>"000038"</f>
        <v>000038</v>
      </c>
      <c r="K17" s="4">
        <v>43300</v>
      </c>
      <c r="L17" s="5" t="str">
        <f>"000067"</f>
        <v>000067</v>
      </c>
      <c r="M17" s="4">
        <v>43300</v>
      </c>
      <c r="N17" s="5">
        <v>17</v>
      </c>
      <c r="O17" s="5" t="str">
        <f>"004763"</f>
        <v>004763</v>
      </c>
      <c r="P17" s="4">
        <v>43314</v>
      </c>
      <c r="Q17" s="7">
        <v>1.6895800000000001</v>
      </c>
      <c r="R17" s="7">
        <v>5.9560000000000002E-2</v>
      </c>
      <c r="S17" s="7">
        <v>1.63002</v>
      </c>
      <c r="T17" s="5">
        <v>150</v>
      </c>
      <c r="U17" s="4">
        <v>43314</v>
      </c>
      <c r="V17" s="5">
        <v>123456789</v>
      </c>
      <c r="W17" s="6" t="s">
        <v>62</v>
      </c>
      <c r="X17" s="5" t="s">
        <v>36</v>
      </c>
      <c r="Y17" s="6" t="s">
        <v>37</v>
      </c>
      <c r="Z17" s="5" t="s">
        <v>51</v>
      </c>
      <c r="AA17" s="6" t="s">
        <v>52</v>
      </c>
      <c r="AB17" s="7">
        <v>1.6895800000000002E-2</v>
      </c>
      <c r="AD17" s="8"/>
      <c r="AF17" s="8"/>
      <c r="AG17" s="8"/>
    </row>
    <row r="18" spans="1:33" x14ac:dyDescent="0.2">
      <c r="A18" s="12">
        <v>4228</v>
      </c>
      <c r="B18" s="13" t="s">
        <v>28</v>
      </c>
      <c r="C18" s="13">
        <v>43314</v>
      </c>
      <c r="D18" s="5">
        <v>79</v>
      </c>
      <c r="E18" s="6" t="s">
        <v>56</v>
      </c>
      <c r="F18" s="5" t="s">
        <v>92</v>
      </c>
      <c r="G18" s="6" t="s">
        <v>93</v>
      </c>
      <c r="H18" s="5" t="str">
        <f>"000048"</f>
        <v>000048</v>
      </c>
      <c r="I18" s="4">
        <v>43061</v>
      </c>
      <c r="J18" s="5" t="str">
        <f>"000037"</f>
        <v>000037</v>
      </c>
      <c r="K18" s="4">
        <v>43300</v>
      </c>
      <c r="L18" s="5" t="str">
        <f>"000068"</f>
        <v>000068</v>
      </c>
      <c r="M18" s="4">
        <v>43300</v>
      </c>
      <c r="N18" s="5">
        <v>17</v>
      </c>
      <c r="O18" s="5" t="str">
        <f>"004764"</f>
        <v>004764</v>
      </c>
      <c r="P18" s="4">
        <v>43314</v>
      </c>
      <c r="Q18" s="7">
        <v>2.2560600000000002</v>
      </c>
      <c r="R18" s="7">
        <v>7.1470000000000006E-2</v>
      </c>
      <c r="S18" s="7">
        <v>2.18459</v>
      </c>
      <c r="T18" s="5">
        <v>150</v>
      </c>
      <c r="U18" s="4">
        <v>43314</v>
      </c>
      <c r="V18" s="5">
        <v>123456789</v>
      </c>
      <c r="W18" s="6" t="s">
        <v>62</v>
      </c>
      <c r="X18" s="5" t="s">
        <v>36</v>
      </c>
      <c r="Y18" s="6" t="s">
        <v>37</v>
      </c>
      <c r="Z18" s="5" t="s">
        <v>51</v>
      </c>
      <c r="AA18" s="6" t="s">
        <v>52</v>
      </c>
      <c r="AB18" s="7">
        <v>2.25606E-2</v>
      </c>
      <c r="AD18" s="8"/>
      <c r="AF18" s="8"/>
      <c r="AG18" s="8"/>
    </row>
    <row r="19" spans="1:33" x14ac:dyDescent="0.2">
      <c r="A19" s="12">
        <v>4229</v>
      </c>
      <c r="B19" s="13" t="s">
        <v>28</v>
      </c>
      <c r="C19" s="13">
        <v>43314</v>
      </c>
      <c r="D19" s="5">
        <v>79</v>
      </c>
      <c r="E19" s="6" t="s">
        <v>56</v>
      </c>
      <c r="F19" s="5" t="s">
        <v>94</v>
      </c>
      <c r="G19" s="6" t="s">
        <v>95</v>
      </c>
      <c r="H19" s="5" t="str">
        <f>"000047"</f>
        <v>000047</v>
      </c>
      <c r="I19" s="4">
        <v>43062</v>
      </c>
      <c r="J19" s="5" t="str">
        <f>"000039"</f>
        <v>000039</v>
      </c>
      <c r="K19" s="4">
        <v>43300</v>
      </c>
      <c r="L19" s="5" t="str">
        <f>"000069"</f>
        <v>000069</v>
      </c>
      <c r="M19" s="4">
        <v>43300</v>
      </c>
      <c r="N19" s="5">
        <v>17</v>
      </c>
      <c r="O19" s="5" t="str">
        <f>"004765"</f>
        <v>004765</v>
      </c>
      <c r="P19" s="4">
        <v>43314</v>
      </c>
      <c r="Q19" s="7">
        <v>2.1872400000000001</v>
      </c>
      <c r="R19" s="7">
        <v>6.9769999999999999E-2</v>
      </c>
      <c r="S19" s="7">
        <v>2.11747</v>
      </c>
      <c r="T19" s="5">
        <v>150</v>
      </c>
      <c r="U19" s="4">
        <v>43314</v>
      </c>
      <c r="V19" s="5">
        <v>123456789</v>
      </c>
      <c r="W19" s="6" t="s">
        <v>54</v>
      </c>
      <c r="X19" s="5" t="s">
        <v>36</v>
      </c>
      <c r="Y19" s="6" t="s">
        <v>37</v>
      </c>
      <c r="Z19" s="5" t="s">
        <v>51</v>
      </c>
      <c r="AA19" s="6" t="s">
        <v>52</v>
      </c>
      <c r="AB19" s="7">
        <v>2.18724E-2</v>
      </c>
      <c r="AD19" s="8"/>
      <c r="AF19" s="8"/>
      <c r="AG19" s="8"/>
    </row>
    <row r="20" spans="1:33" x14ac:dyDescent="0.2">
      <c r="A20" s="12">
        <v>6098</v>
      </c>
      <c r="B20" s="13" t="s">
        <v>42</v>
      </c>
      <c r="C20" s="13">
        <v>43385</v>
      </c>
      <c r="D20" s="5">
        <v>79</v>
      </c>
      <c r="E20" s="6" t="s">
        <v>56</v>
      </c>
      <c r="F20" s="5" t="s">
        <v>96</v>
      </c>
      <c r="G20" s="6" t="s">
        <v>97</v>
      </c>
      <c r="H20" s="5" t="str">
        <f>"000155"</f>
        <v>000155</v>
      </c>
      <c r="I20" s="4">
        <v>43304</v>
      </c>
      <c r="J20" s="5" t="str">
        <f>""</f>
        <v/>
      </c>
      <c r="K20" s="4">
        <v>43401</v>
      </c>
      <c r="L20" s="5" t="str">
        <f>""</f>
        <v/>
      </c>
      <c r="M20" s="4"/>
      <c r="N20" s="5">
        <v>16</v>
      </c>
      <c r="O20" s="5" t="str">
        <f>""</f>
        <v/>
      </c>
      <c r="P20" s="4"/>
      <c r="Q20" s="7">
        <v>401.54867999999999</v>
      </c>
      <c r="R20" s="7">
        <v>8.4326000000000008</v>
      </c>
      <c r="S20" s="7">
        <v>393.11608000000001</v>
      </c>
      <c r="T20" s="5">
        <v>232</v>
      </c>
      <c r="U20" s="4">
        <v>43385</v>
      </c>
      <c r="V20" s="5">
        <v>123456789</v>
      </c>
      <c r="W20" s="6" t="s">
        <v>98</v>
      </c>
      <c r="X20" s="5" t="s">
        <v>41</v>
      </c>
      <c r="Y20" s="6" t="s">
        <v>40</v>
      </c>
      <c r="Z20" s="5" t="s">
        <v>51</v>
      </c>
      <c r="AA20" s="6" t="s">
        <v>52</v>
      </c>
      <c r="AB20" s="7">
        <f>Q20/100</f>
        <v>4.0154867999999997</v>
      </c>
      <c r="AD20" s="8"/>
      <c r="AF20" s="8"/>
      <c r="AG20" s="8"/>
    </row>
    <row r="21" spans="1:33" x14ac:dyDescent="0.2">
      <c r="A21" s="12">
        <v>6552</v>
      </c>
      <c r="B21" s="13" t="s">
        <v>42</v>
      </c>
      <c r="C21" s="13">
        <v>43389</v>
      </c>
      <c r="D21" s="5">
        <v>79</v>
      </c>
      <c r="E21" s="6" t="s">
        <v>56</v>
      </c>
      <c r="F21" s="5" t="s">
        <v>96</v>
      </c>
      <c r="G21" s="6" t="s">
        <v>97</v>
      </c>
      <c r="H21" s="5" t="str">
        <f>"000155"</f>
        <v>000155</v>
      </c>
      <c r="I21" s="4">
        <v>43304</v>
      </c>
      <c r="J21" s="5" t="str">
        <f>""</f>
        <v/>
      </c>
      <c r="K21" s="4">
        <v>43401</v>
      </c>
      <c r="L21" s="5" t="str">
        <f>""</f>
        <v/>
      </c>
      <c r="M21" s="4"/>
      <c r="N21" s="5">
        <v>16</v>
      </c>
      <c r="O21" s="5" t="str">
        <f>""</f>
        <v/>
      </c>
      <c r="P21" s="4"/>
      <c r="Q21" s="7">
        <v>8</v>
      </c>
      <c r="R21" s="7">
        <v>0.8</v>
      </c>
      <c r="S21" s="7">
        <v>7.2</v>
      </c>
      <c r="T21" s="5">
        <v>235</v>
      </c>
      <c r="U21" s="4">
        <v>43389</v>
      </c>
      <c r="V21" s="5">
        <v>123456789</v>
      </c>
      <c r="W21" s="6" t="s">
        <v>99</v>
      </c>
      <c r="X21" s="5" t="s">
        <v>41</v>
      </c>
      <c r="Y21" s="6" t="s">
        <v>40</v>
      </c>
      <c r="Z21" s="5" t="s">
        <v>51</v>
      </c>
      <c r="AA21" s="6" t="s">
        <v>52</v>
      </c>
      <c r="AB21" s="7">
        <f>Q21/100</f>
        <v>0.08</v>
      </c>
      <c r="AD21" s="8"/>
      <c r="AF21" s="8"/>
      <c r="AG21" s="8"/>
    </row>
    <row r="22" spans="1:33" x14ac:dyDescent="0.2">
      <c r="A22" s="12">
        <v>7327</v>
      </c>
      <c r="B22" s="13" t="s">
        <v>38</v>
      </c>
      <c r="C22" s="13">
        <v>43424</v>
      </c>
      <c r="D22" s="5">
        <v>79</v>
      </c>
      <c r="E22" s="6" t="s">
        <v>56</v>
      </c>
      <c r="F22" s="5" t="s">
        <v>100</v>
      </c>
      <c r="G22" s="6" t="s">
        <v>101</v>
      </c>
      <c r="H22" s="5" t="str">
        <f>"000002"</f>
        <v>000002</v>
      </c>
      <c r="I22" s="4">
        <v>43243</v>
      </c>
      <c r="J22" s="5" t="str">
        <f>"000026"</f>
        <v>000026</v>
      </c>
      <c r="K22" s="4">
        <v>43258</v>
      </c>
      <c r="L22" s="5" t="str">
        <f>"000051"</f>
        <v>000051</v>
      </c>
      <c r="M22" s="4">
        <v>43258</v>
      </c>
      <c r="N22" s="5">
        <v>18</v>
      </c>
      <c r="O22" s="5" t="str">
        <f>"007213"</f>
        <v>007213</v>
      </c>
      <c r="P22" s="4">
        <v>43404</v>
      </c>
      <c r="Q22" s="7">
        <v>14.980829999999999</v>
      </c>
      <c r="R22" s="7">
        <v>1.40818</v>
      </c>
      <c r="S22" s="7">
        <v>13.572649999999999</v>
      </c>
      <c r="T22" s="5">
        <v>271</v>
      </c>
      <c r="U22" s="4">
        <v>43424</v>
      </c>
      <c r="V22" s="5">
        <v>123456789</v>
      </c>
      <c r="W22" s="6" t="s">
        <v>48</v>
      </c>
      <c r="X22" s="5" t="s">
        <v>41</v>
      </c>
      <c r="Y22" s="6" t="s">
        <v>40</v>
      </c>
      <c r="Z22" s="5" t="s">
        <v>51</v>
      </c>
      <c r="AA22" s="6" t="s">
        <v>52</v>
      </c>
      <c r="AB22" s="7">
        <f>Q22/100</f>
        <v>0.14980830000000001</v>
      </c>
      <c r="AD22" s="8"/>
      <c r="AF22" s="8"/>
      <c r="AG22" s="8"/>
    </row>
    <row r="23" spans="1:33" x14ac:dyDescent="0.2">
      <c r="A23" s="12">
        <v>7737</v>
      </c>
      <c r="B23" s="13" t="s">
        <v>39</v>
      </c>
      <c r="C23" s="13">
        <v>43448</v>
      </c>
      <c r="D23" s="5">
        <v>79</v>
      </c>
      <c r="E23" s="6" t="s">
        <v>56</v>
      </c>
      <c r="F23" s="5" t="s">
        <v>102</v>
      </c>
      <c r="G23" s="6" t="s">
        <v>103</v>
      </c>
      <c r="H23" s="5" t="str">
        <f>"000021"</f>
        <v>000021</v>
      </c>
      <c r="I23" s="4">
        <v>42502</v>
      </c>
      <c r="J23" s="5" t="str">
        <f>"000024"</f>
        <v>000024</v>
      </c>
      <c r="K23" s="4">
        <v>42888</v>
      </c>
      <c r="L23" s="5" t="str">
        <f>"000061"</f>
        <v>000061</v>
      </c>
      <c r="M23" s="4">
        <v>42891</v>
      </c>
      <c r="N23" s="5">
        <v>15</v>
      </c>
      <c r="O23" s="5" t="str">
        <f>"007885"</f>
        <v>007885</v>
      </c>
      <c r="P23" s="4">
        <v>43445</v>
      </c>
      <c r="Q23" s="7">
        <v>4.4731800000000002</v>
      </c>
      <c r="R23" s="7">
        <v>0.56359999999999999</v>
      </c>
      <c r="S23" s="7">
        <v>3.9095800000000001</v>
      </c>
      <c r="T23" s="5">
        <v>292</v>
      </c>
      <c r="U23" s="4">
        <v>43448</v>
      </c>
      <c r="V23" s="5">
        <v>9980554457</v>
      </c>
      <c r="W23" s="6" t="s">
        <v>53</v>
      </c>
      <c r="X23" s="5" t="s">
        <v>45</v>
      </c>
      <c r="Y23" s="6" t="s">
        <v>44</v>
      </c>
      <c r="Z23" s="5" t="s">
        <v>49</v>
      </c>
      <c r="AA23" s="6" t="s">
        <v>50</v>
      </c>
      <c r="AB23" s="7">
        <f>Q23/100</f>
        <v>4.4731800000000002E-2</v>
      </c>
      <c r="AD23" s="8"/>
      <c r="AF23" s="8"/>
      <c r="AG23" s="8"/>
    </row>
    <row r="24" spans="1:33" x14ac:dyDescent="0.2">
      <c r="A24" s="12">
        <v>7868</v>
      </c>
      <c r="B24" s="13" t="s">
        <v>39</v>
      </c>
      <c r="C24" s="13">
        <v>43453</v>
      </c>
      <c r="D24" s="5">
        <v>79</v>
      </c>
      <c r="E24" s="6" t="s">
        <v>56</v>
      </c>
      <c r="F24" s="5" t="s">
        <v>104</v>
      </c>
      <c r="G24" s="6" t="s">
        <v>105</v>
      </c>
      <c r="H24" s="5" t="str">
        <f>"000128"</f>
        <v>000128</v>
      </c>
      <c r="I24" s="4">
        <v>43177</v>
      </c>
      <c r="J24" s="5" t="str">
        <f>"000068"</f>
        <v>000068</v>
      </c>
      <c r="K24" s="4">
        <v>43372</v>
      </c>
      <c r="L24" s="5" t="str">
        <f>"000115"</f>
        <v>000115</v>
      </c>
      <c r="M24" s="4">
        <v>43372</v>
      </c>
      <c r="N24" s="5">
        <v>17</v>
      </c>
      <c r="O24" s="5" t="str">
        <f>"008073"</f>
        <v>008073</v>
      </c>
      <c r="P24" s="4">
        <v>43451</v>
      </c>
      <c r="Q24" s="7">
        <v>3.7875700000000001</v>
      </c>
      <c r="R24" s="7">
        <v>0.11745</v>
      </c>
      <c r="S24" s="7">
        <v>3.6701199999999998</v>
      </c>
      <c r="T24" s="5">
        <v>296</v>
      </c>
      <c r="U24" s="4">
        <v>43453</v>
      </c>
      <c r="V24" s="5">
        <v>123456789</v>
      </c>
      <c r="W24" s="6" t="s">
        <v>48</v>
      </c>
      <c r="X24" s="5" t="s">
        <v>36</v>
      </c>
      <c r="Y24" s="6" t="s">
        <v>37</v>
      </c>
      <c r="Z24" s="5" t="s">
        <v>51</v>
      </c>
      <c r="AA24" s="6" t="s">
        <v>52</v>
      </c>
      <c r="AB24" s="7">
        <f>Q24/100</f>
        <v>3.7875699999999998E-2</v>
      </c>
      <c r="AD24" s="8"/>
      <c r="AF24" s="8"/>
      <c r="AG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2019-01-14T14:05:46Z</dcterms:modified>
</cp:coreProperties>
</file>