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" i="1" l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<sst xmlns="http://schemas.openxmlformats.org/spreadsheetml/2006/main" count="172" uniqueCount="93">
  <si>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</si>
  <si>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</si>
  <si>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</si>
  <si>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</si>
  <si>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</si>
  <si>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</si>
  <si>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</si>
  <si>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</si>
  <si>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</si>
  <si>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</si>
  <si>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</si>
  <si>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</si>
  <si>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</si>
  <si>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</si>
  <si>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</si>
  <si>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</si>
  <si>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</si>
  <si>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</si>
  <si>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</si>
  <si>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</si>
  <si>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</si>
  <si>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</si>
  <si>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</si>
  <si>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</si>
  <si>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</si>
  <si>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</si>
  <si>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</si>
  <si>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</si>
  <si>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</si>
  <si>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</si>
  <si>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</si>
  <si>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</si>
  <si>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</si>
  <si>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</si>
  <si>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</si>
  <si>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September</t>
  </si>
  <si>
    <t>P3110</t>
  </si>
  <si>
    <t>14th Finance Commission Grant Works</t>
  </si>
  <si>
    <t>November</t>
  </si>
  <si>
    <t>Special Development works in 7 CMC and 1 TMC area in BBMP</t>
  </si>
  <si>
    <t>P3089</t>
  </si>
  <si>
    <t>State Finance Commission Untied Grant Works</t>
  </si>
  <si>
    <t>P3111</t>
  </si>
  <si>
    <t>M/S.KRIDL</t>
  </si>
  <si>
    <t>14th Finance Commission Grants - SWD Works</t>
  </si>
  <si>
    <t>P3297</t>
  </si>
  <si>
    <t>ddo365</t>
  </si>
  <si>
    <t xml:space="preserve"> Executive Engineer Electrical Mahadevapura Zone</t>
  </si>
  <si>
    <t>P2327</t>
  </si>
  <si>
    <t xml:space="preserve">Developmental Works at Mahadevpura Assembly Constituency </t>
  </si>
  <si>
    <t>The Executive Engineer-5,</t>
  </si>
  <si>
    <t>The Executive Engineer-5</t>
  </si>
  <si>
    <t>Maaratha Halli</t>
  </si>
  <si>
    <t>086-13-000008</t>
  </si>
  <si>
    <t xml:space="preserve">Improvements to road and drain at Marathahalli Anjaneya temple to Manjunatha Layout 1st cross roads in Ward No 86 </t>
  </si>
  <si>
    <t>S T LOKESH</t>
  </si>
  <si>
    <t>ddo361</t>
  </si>
  <si>
    <t xml:space="preserve"> Assistant Executive Engineer Marathalli Subdivision Mahadevapura Zone</t>
  </si>
  <si>
    <t>086-17-000026</t>
  </si>
  <si>
    <t>Development of Roads and Drains in Ward No 86 Marathalli</t>
  </si>
  <si>
    <t>086-13-000006</t>
  </si>
  <si>
    <t xml:space="preserve">Improvements to cross road and drain near Deepa Nursing Home in Marathahalli at Ward No 86 </t>
  </si>
  <si>
    <t>086-17-000018</t>
  </si>
  <si>
    <t>Improvement to Burial Ground of Sanjay Nagara at Marathalli at ward 86</t>
  </si>
  <si>
    <t>A krishna</t>
  </si>
  <si>
    <t>086-17-000021</t>
  </si>
  <si>
    <t>Improvements to roads and drain at Aswath nagara left side 3rd cross and right side 10th cross of Marathalli at ward 86</t>
  </si>
  <si>
    <t>J SUNIL</t>
  </si>
  <si>
    <t>086-17-000027</t>
  </si>
  <si>
    <t>Development of Secondary drains Territary drains at Ward No 86 Marathalli</t>
  </si>
  <si>
    <t>086-16-000012</t>
  </si>
  <si>
    <t>Repairs to Culverts and Drains in Ward No86</t>
  </si>
  <si>
    <t>B C Venugopal</t>
  </si>
  <si>
    <t>086-16-000005</t>
  </si>
  <si>
    <t>Improvements to roads and drains at Deepa Nursing Home Cross Roads in Marathahalli in Ward No:86</t>
  </si>
  <si>
    <t>N ESHWARARAJU</t>
  </si>
  <si>
    <t>086-16-000001</t>
  </si>
  <si>
    <t>Operation and maintanance of street light fittings in ward no 86 Marathahalli Mahadevapura Zone M02</t>
  </si>
  <si>
    <t>M/s New Basavashree Electricals,</t>
  </si>
  <si>
    <t>086-15-000011</t>
  </si>
  <si>
    <t xml:space="preserve">Engaging Gang and Tractor at Ward No 86 </t>
  </si>
  <si>
    <t>VEENA S (R.K.TRANSPORT)</t>
  </si>
  <si>
    <t>086-16-000016</t>
  </si>
  <si>
    <t>Improvements to road and drains at Ashwath Nagar cross roads at ward no 86</t>
  </si>
  <si>
    <t>M VENKOPBANNA</t>
  </si>
  <si>
    <t>086-17-000012</t>
  </si>
  <si>
    <t>Desilting of  Drains at  Marathahalli and Surrounding Areas in Ward No 86</t>
  </si>
  <si>
    <t>Harish K</t>
  </si>
  <si>
    <t>086-11-000035</t>
  </si>
  <si>
    <t>Construction of RCC drain and road in Anandanagara and RJ Garden in Marathahally ward no:86</t>
  </si>
  <si>
    <t xml:space="preserve">P DAMODHARARAJU </t>
  </si>
  <si>
    <t>086-18-000022</t>
  </si>
  <si>
    <t>Improvements storm water drains  at Marathalli ward no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</si>
</sst>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workbookViewId="0">
      <selection activeCell="A2" sqref="A2:XFD1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1819</v>
      </c>
      <c r="B2" s="13" t="s">
        <v>34</v>
      </c>
      <c r="C2" s="13">
        <v>43257</v>
      </c>
      <c r="D2" s="5">
        <v>86</v>
      </c>
      <c r="E2" s="6" t="s">
        <v>52</v>
      </c>
      <c r="F2" s="5" t="s">
        <v>53</v>
      </c>
      <c r="G2" s="6" t="s">
        <v>54</v>
      </c>
      <c r="H2" s="5" t="str">
        <f>"000"</f>
        <v>000</v>
      </c>
      <c r="I2" s="4">
        <v>83</v>
      </c>
      <c r="J2" s="5" t="str">
        <f>"000059"</f>
        <v>000059</v>
      </c>
      <c r="K2" s="4">
        <v>42612</v>
      </c>
      <c r="L2" s="5" t="str">
        <f>"000351"</f>
        <v>000351</v>
      </c>
      <c r="M2" s="4">
        <v>42621</v>
      </c>
      <c r="N2" s="5">
        <v>13</v>
      </c>
      <c r="O2" s="5" t="str">
        <f>"002111"</f>
        <v>002111</v>
      </c>
      <c r="P2" s="4">
        <v>43253</v>
      </c>
      <c r="Q2" s="7">
        <v>20.0274</v>
      </c>
      <c r="R2" s="7">
        <v>2.61307</v>
      </c>
      <c r="S2" s="7">
        <v>17.41433</v>
      </c>
      <c r="T2" s="5">
        <v>71</v>
      </c>
      <c r="U2" s="4">
        <v>43257</v>
      </c>
      <c r="V2" s="5">
        <v>9845990172</v>
      </c>
      <c r="W2" s="6" t="s">
        <v>55</v>
      </c>
      <c r="X2" s="5" t="s">
        <v>29</v>
      </c>
      <c r="Y2" s="6" t="s">
        <v>30</v>
      </c>
      <c r="Z2" s="5" t="s">
        <v>56</v>
      </c>
      <c r="AA2" s="6" t="s">
        <v>57</v>
      </c>
      <c r="AB2" s="7">
        <v>0.20027400000000001</v>
      </c>
      <c r="AD2" s="8"/>
      <c r="AF2" s="8"/>
      <c r="AG2" s="8"/>
    </row>
    <row r="3" spans="1:33" x14ac:dyDescent="0.2">
      <c r="A3" s="12">
        <v>1820</v>
      </c>
      <c r="B3" s="13" t="s">
        <v>34</v>
      </c>
      <c r="C3" s="13">
        <v>43257</v>
      </c>
      <c r="D3" s="5">
        <v>86</v>
      </c>
      <c r="E3" s="6" t="s">
        <v>52</v>
      </c>
      <c r="F3" s="5" t="s">
        <v>58</v>
      </c>
      <c r="G3" s="6" t="s">
        <v>59</v>
      </c>
      <c r="H3" s="5" t="str">
        <f>"000142"</f>
        <v>000142</v>
      </c>
      <c r="I3" s="4">
        <v>43127</v>
      </c>
      <c r="J3" s="5" t="str">
        <f>"000013"</f>
        <v>000013</v>
      </c>
      <c r="K3" s="4">
        <v>43222</v>
      </c>
      <c r="L3" s="5" t="str">
        <f>"000044"</f>
        <v>000044</v>
      </c>
      <c r="M3" s="4">
        <v>43222</v>
      </c>
      <c r="N3" s="5">
        <v>17</v>
      </c>
      <c r="O3" s="5" t="str">
        <f>"002025"</f>
        <v>002025</v>
      </c>
      <c r="P3" s="4">
        <v>43248</v>
      </c>
      <c r="Q3" s="7">
        <v>99.955309999999997</v>
      </c>
      <c r="R3" s="7">
        <v>9.9</v>
      </c>
      <c r="S3" s="7">
        <v>90.055310000000006</v>
      </c>
      <c r="T3" s="5">
        <v>72</v>
      </c>
      <c r="U3" s="4">
        <v>43257</v>
      </c>
      <c r="V3" s="5">
        <v>9480828222</v>
      </c>
      <c r="W3" s="6" t="s">
        <v>51</v>
      </c>
      <c r="X3" s="5" t="s">
        <v>36</v>
      </c>
      <c r="Y3" s="6" t="s">
        <v>37</v>
      </c>
      <c r="Z3" s="5" t="s">
        <v>56</v>
      </c>
      <c r="AA3" s="6" t="s">
        <v>57</v>
      </c>
      <c r="AB3" s="7">
        <v>0.99955309999999997</v>
      </c>
      <c r="AD3" s="8"/>
      <c r="AF3" s="8"/>
      <c r="AG3" s="8"/>
    </row>
    <row r="4" spans="1:33" x14ac:dyDescent="0.2">
      <c r="A4" s="12">
        <v>2031</v>
      </c>
      <c r="B4" s="13" t="s">
        <v>34</v>
      </c>
      <c r="C4" s="13">
        <v>43262</v>
      </c>
      <c r="D4" s="5">
        <v>86</v>
      </c>
      <c r="E4" s="6" t="s">
        <v>52</v>
      </c>
      <c r="F4" s="5" t="s">
        <v>60</v>
      </c>
      <c r="G4" s="6" t="s">
        <v>61</v>
      </c>
      <c r="H4" s="5" t="str">
        <f>"000"</f>
        <v>000</v>
      </c>
      <c r="I4" s="4">
        <v>84</v>
      </c>
      <c r="J4" s="5" t="str">
        <f>"000058"</f>
        <v>000058</v>
      </c>
      <c r="K4" s="4">
        <v>42612</v>
      </c>
      <c r="L4" s="5" t="str">
        <f>"000350"</f>
        <v>000350</v>
      </c>
      <c r="M4" s="4">
        <v>42621</v>
      </c>
      <c r="N4" s="5">
        <v>13</v>
      </c>
      <c r="O4" s="5" t="str">
        <f>"002318"</f>
        <v>002318</v>
      </c>
      <c r="P4" s="4">
        <v>43258</v>
      </c>
      <c r="Q4" s="7">
        <v>20.332439999999998</v>
      </c>
      <c r="R4" s="7">
        <v>2.6475499999999998</v>
      </c>
      <c r="S4" s="7">
        <v>17.684889999999999</v>
      </c>
      <c r="T4" s="5">
        <v>80</v>
      </c>
      <c r="U4" s="4">
        <v>43262</v>
      </c>
      <c r="V4" s="5">
        <v>9845990172</v>
      </c>
      <c r="W4" s="6" t="s">
        <v>55</v>
      </c>
      <c r="X4" s="5" t="s">
        <v>29</v>
      </c>
      <c r="Y4" s="6" t="s">
        <v>30</v>
      </c>
      <c r="Z4" s="5" t="s">
        <v>56</v>
      </c>
      <c r="AA4" s="6" t="s">
        <v>57</v>
      </c>
      <c r="AB4" s="7">
        <v>0.20332439999999999</v>
      </c>
      <c r="AD4" s="8"/>
      <c r="AF4" s="8"/>
      <c r="AG4" s="8"/>
    </row>
    <row r="5" spans="1:33" x14ac:dyDescent="0.2">
      <c r="A5" s="12">
        <v>2404</v>
      </c>
      <c r="B5" s="13" t="s">
        <v>34</v>
      </c>
      <c r="C5" s="13">
        <v>43271</v>
      </c>
      <c r="D5" s="5">
        <v>86</v>
      </c>
      <c r="E5" s="6" t="s">
        <v>52</v>
      </c>
      <c r="F5" s="5" t="s">
        <v>62</v>
      </c>
      <c r="G5" s="6" t="s">
        <v>63</v>
      </c>
      <c r="H5" s="5" t="str">
        <f>"000342"</f>
        <v>000342</v>
      </c>
      <c r="I5" s="4">
        <v>42802</v>
      </c>
      <c r="J5" s="5" t="str">
        <f>"000027"</f>
        <v>000027</v>
      </c>
      <c r="K5" s="4">
        <v>42894</v>
      </c>
      <c r="L5" s="5" t="str">
        <f>"000160"</f>
        <v>000160</v>
      </c>
      <c r="M5" s="4">
        <v>42916</v>
      </c>
      <c r="N5" s="5">
        <v>17</v>
      </c>
      <c r="O5" s="5" t="str">
        <f>""</f>
        <v/>
      </c>
      <c r="P5" s="4"/>
      <c r="Q5" s="7">
        <v>18.44463</v>
      </c>
      <c r="R5" s="7">
        <v>1.71644</v>
      </c>
      <c r="S5" s="7">
        <v>16.728190000000001</v>
      </c>
      <c r="T5" s="5">
        <v>95</v>
      </c>
      <c r="U5" s="4">
        <v>43271</v>
      </c>
      <c r="V5" s="5">
        <v>9902410446</v>
      </c>
      <c r="W5" s="6" t="s">
        <v>64</v>
      </c>
      <c r="X5" s="5" t="s">
        <v>42</v>
      </c>
      <c r="Y5" s="6" t="s">
        <v>41</v>
      </c>
      <c r="Z5" s="5" t="s">
        <v>56</v>
      </c>
      <c r="AA5" s="6" t="s">
        <v>57</v>
      </c>
      <c r="AB5" s="7">
        <v>0.18444630000000001</v>
      </c>
      <c r="AD5" s="8"/>
      <c r="AF5" s="8"/>
      <c r="AG5" s="8"/>
    </row>
    <row r="6" spans="1:33" x14ac:dyDescent="0.2">
      <c r="A6" s="12">
        <v>2405</v>
      </c>
      <c r="B6" s="13" t="s">
        <v>34</v>
      </c>
      <c r="C6" s="13">
        <v>43271</v>
      </c>
      <c r="D6" s="5">
        <v>86</v>
      </c>
      <c r="E6" s="6" t="s">
        <v>52</v>
      </c>
      <c r="F6" s="5" t="s">
        <v>65</v>
      </c>
      <c r="G6" s="6" t="s">
        <v>66</v>
      </c>
      <c r="H6" s="5" t="str">
        <f>"000033"</f>
        <v>000033</v>
      </c>
      <c r="I6" s="4">
        <v>43258</v>
      </c>
      <c r="J6" s="5" t="str">
        <f>"000019"</f>
        <v>000019</v>
      </c>
      <c r="K6" s="4">
        <v>43258</v>
      </c>
      <c r="L6" s="5" t="str">
        <f>"000065"</f>
        <v>000065</v>
      </c>
      <c r="M6" s="4">
        <v>43258</v>
      </c>
      <c r="N6" s="5">
        <v>17</v>
      </c>
      <c r="O6" s="5" t="str">
        <f>"002671"</f>
        <v>002671</v>
      </c>
      <c r="P6" s="4">
        <v>43269</v>
      </c>
      <c r="Q6" s="7">
        <v>33.202060000000003</v>
      </c>
      <c r="R6" s="7">
        <v>2.97872</v>
      </c>
      <c r="S6" s="7">
        <v>30.22334</v>
      </c>
      <c r="T6" s="5">
        <v>95</v>
      </c>
      <c r="U6" s="4">
        <v>43271</v>
      </c>
      <c r="V6" s="5">
        <v>9480828222</v>
      </c>
      <c r="W6" s="6" t="s">
        <v>67</v>
      </c>
      <c r="X6" s="5" t="s">
        <v>42</v>
      </c>
      <c r="Y6" s="6" t="s">
        <v>41</v>
      </c>
      <c r="Z6" s="5" t="s">
        <v>56</v>
      </c>
      <c r="AA6" s="6" t="s">
        <v>57</v>
      </c>
      <c r="AB6" s="7">
        <v>0.33202060000000005</v>
      </c>
      <c r="AD6" s="8"/>
      <c r="AF6" s="8"/>
      <c r="AG6" s="8"/>
    </row>
    <row r="7" spans="1:33" x14ac:dyDescent="0.2">
      <c r="A7" s="12">
        <v>2711</v>
      </c>
      <c r="B7" s="13" t="s">
        <v>34</v>
      </c>
      <c r="C7" s="13">
        <v>43278</v>
      </c>
      <c r="D7" s="5">
        <v>86</v>
      </c>
      <c r="E7" s="6" t="s">
        <v>52</v>
      </c>
      <c r="F7" s="5" t="s">
        <v>68</v>
      </c>
      <c r="G7" s="6" t="s">
        <v>69</v>
      </c>
      <c r="H7" s="5" t="str">
        <f>"000143"</f>
        <v>000143</v>
      </c>
      <c r="I7" s="4">
        <v>43127</v>
      </c>
      <c r="J7" s="5" t="str">
        <f>"000014"</f>
        <v>000014</v>
      </c>
      <c r="K7" s="4">
        <v>43223</v>
      </c>
      <c r="L7" s="5" t="str">
        <f>"000045"</f>
        <v>000045</v>
      </c>
      <c r="M7" s="4">
        <v>43223</v>
      </c>
      <c r="N7" s="5">
        <v>17</v>
      </c>
      <c r="O7" s="5" t="str">
        <f>"003046"</f>
        <v>003046</v>
      </c>
      <c r="P7" s="4">
        <v>43277</v>
      </c>
      <c r="Q7" s="7">
        <v>99.964370000000002</v>
      </c>
      <c r="R7" s="7">
        <v>9.8788599999999995</v>
      </c>
      <c r="S7" s="7">
        <v>90.085509999999999</v>
      </c>
      <c r="T7" s="5">
        <v>102</v>
      </c>
      <c r="U7" s="4">
        <v>43278</v>
      </c>
      <c r="V7" s="5">
        <v>9480828222</v>
      </c>
      <c r="W7" s="6" t="s">
        <v>50</v>
      </c>
      <c r="X7" s="5" t="s">
        <v>36</v>
      </c>
      <c r="Y7" s="6" t="s">
        <v>37</v>
      </c>
      <c r="Z7" s="5" t="s">
        <v>56</v>
      </c>
      <c r="AA7" s="6" t="s">
        <v>57</v>
      </c>
      <c r="AB7" s="7">
        <v>0.99964370000000002</v>
      </c>
      <c r="AD7" s="8"/>
      <c r="AF7" s="8"/>
      <c r="AG7" s="8"/>
    </row>
    <row r="8" spans="1:33" x14ac:dyDescent="0.2">
      <c r="A8" s="12">
        <v>3070</v>
      </c>
      <c r="B8" s="13" t="s">
        <v>31</v>
      </c>
      <c r="C8" s="13">
        <v>43287</v>
      </c>
      <c r="D8" s="5">
        <v>86</v>
      </c>
      <c r="E8" s="6" t="s">
        <v>52</v>
      </c>
      <c r="F8" s="5" t="s">
        <v>70</v>
      </c>
      <c r="G8" s="6" t="s">
        <v>71</v>
      </c>
      <c r="H8" s="5" t="str">
        <f>"000078"</f>
        <v>000078</v>
      </c>
      <c r="I8" s="4">
        <v>42406</v>
      </c>
      <c r="J8" s="5" t="str">
        <f>"000088"</f>
        <v>000088</v>
      </c>
      <c r="K8" s="4">
        <v>42700</v>
      </c>
      <c r="L8" s="5" t="str">
        <f>"000437"</f>
        <v>000437</v>
      </c>
      <c r="M8" s="4">
        <v>42703</v>
      </c>
      <c r="N8" s="5">
        <v>16</v>
      </c>
      <c r="O8" s="5" t="str">
        <f>"003263"</f>
        <v>003263</v>
      </c>
      <c r="P8" s="4">
        <v>43283</v>
      </c>
      <c r="Q8" s="7">
        <v>7.7124699999999997</v>
      </c>
      <c r="R8" s="7">
        <v>0.97648000000000001</v>
      </c>
      <c r="S8" s="7">
        <v>6.7359900000000001</v>
      </c>
      <c r="T8" s="5">
        <v>113</v>
      </c>
      <c r="U8" s="4">
        <v>43287</v>
      </c>
      <c r="V8" s="5">
        <v>9535132096</v>
      </c>
      <c r="W8" s="6" t="s">
        <v>72</v>
      </c>
      <c r="X8" s="5" t="s">
        <v>29</v>
      </c>
      <c r="Y8" s="6" t="s">
        <v>30</v>
      </c>
      <c r="Z8" s="5" t="s">
        <v>56</v>
      </c>
      <c r="AA8" s="6" t="s">
        <v>57</v>
      </c>
      <c r="AB8" s="7">
        <v>7.712469999999999E-2</v>
      </c>
      <c r="AD8" s="8"/>
      <c r="AF8" s="8"/>
      <c r="AG8" s="8"/>
    </row>
    <row r="9" spans="1:33" x14ac:dyDescent="0.2">
      <c r="A9" s="12">
        <v>3315</v>
      </c>
      <c r="B9" s="13" t="s">
        <v>31</v>
      </c>
      <c r="C9" s="13">
        <v>43297</v>
      </c>
      <c r="D9" s="5">
        <v>86</v>
      </c>
      <c r="E9" s="6" t="s">
        <v>52</v>
      </c>
      <c r="F9" s="5" t="s">
        <v>73</v>
      </c>
      <c r="G9" s="6" t="s">
        <v>74</v>
      </c>
      <c r="H9" s="5" t="str">
        <f>"000074"</f>
        <v>000074</v>
      </c>
      <c r="I9" s="4">
        <v>42510</v>
      </c>
      <c r="J9" s="5" t="str">
        <f>"000086"</f>
        <v>000086</v>
      </c>
      <c r="K9" s="4">
        <v>42700</v>
      </c>
      <c r="L9" s="5" t="str">
        <f>"000433"</f>
        <v>000433</v>
      </c>
      <c r="M9" s="4">
        <v>42703</v>
      </c>
      <c r="N9" s="5">
        <v>16</v>
      </c>
      <c r="O9" s="5" t="str">
        <f>"003708"</f>
        <v>003708</v>
      </c>
      <c r="P9" s="4">
        <v>43293</v>
      </c>
      <c r="Q9" s="7">
        <v>19.88241</v>
      </c>
      <c r="R9" s="7">
        <v>2.6166900000000002</v>
      </c>
      <c r="S9" s="7">
        <v>17.265720000000002</v>
      </c>
      <c r="T9" s="5">
        <v>125</v>
      </c>
      <c r="U9" s="4">
        <v>43297</v>
      </c>
      <c r="V9" s="5">
        <v>9731765818</v>
      </c>
      <c r="W9" s="6" t="s">
        <v>75</v>
      </c>
      <c r="X9" s="5" t="s">
        <v>29</v>
      </c>
      <c r="Y9" s="6" t="s">
        <v>30</v>
      </c>
      <c r="Z9" s="5" t="s">
        <v>56</v>
      </c>
      <c r="AA9" s="6" t="s">
        <v>57</v>
      </c>
      <c r="AB9" s="7">
        <v>0.1988241</v>
      </c>
      <c r="AD9" s="8"/>
      <c r="AF9" s="8"/>
      <c r="AG9" s="8"/>
    </row>
    <row r="10" spans="1:33" x14ac:dyDescent="0.2">
      <c r="A10" s="12">
        <v>4112</v>
      </c>
      <c r="B10" s="13" t="s">
        <v>31</v>
      </c>
      <c r="C10" s="13">
        <v>43308</v>
      </c>
      <c r="D10" s="5">
        <v>86</v>
      </c>
      <c r="E10" s="6" t="s">
        <v>52</v>
      </c>
      <c r="F10" s="5" t="s">
        <v>76</v>
      </c>
      <c r="G10" s="6" t="s">
        <v>77</v>
      </c>
      <c r="H10" s="5" t="str">
        <f>"000010"</f>
        <v>000010</v>
      </c>
      <c r="I10" s="4">
        <v>42625</v>
      </c>
      <c r="J10" s="5" t="str">
        <f>"000031"</f>
        <v>000031</v>
      </c>
      <c r="K10" s="4">
        <v>43019</v>
      </c>
      <c r="L10" s="5" t="str">
        <f>"000031"</f>
        <v>000031</v>
      </c>
      <c r="M10" s="4">
        <v>43019</v>
      </c>
      <c r="N10" s="5">
        <v>16</v>
      </c>
      <c r="O10" s="5" t="str">
        <f>"004563"</f>
        <v>004563</v>
      </c>
      <c r="P10" s="4">
        <v>43313</v>
      </c>
      <c r="Q10" s="7">
        <v>4.2827200000000003</v>
      </c>
      <c r="R10" s="7">
        <v>0.52849999999999997</v>
      </c>
      <c r="S10" s="7">
        <v>3.7542200000000001</v>
      </c>
      <c r="T10" s="5">
        <v>146</v>
      </c>
      <c r="U10" s="4">
        <v>43308</v>
      </c>
      <c r="V10" s="5">
        <v>9980452347</v>
      </c>
      <c r="W10" s="6" t="s">
        <v>78</v>
      </c>
      <c r="X10" s="5" t="s">
        <v>32</v>
      </c>
      <c r="Y10" s="6" t="s">
        <v>33</v>
      </c>
      <c r="Z10" s="5" t="s">
        <v>46</v>
      </c>
      <c r="AA10" s="6" t="s">
        <v>47</v>
      </c>
      <c r="AB10" s="7">
        <v>4.2827200000000003E-2</v>
      </c>
      <c r="AD10" s="8"/>
      <c r="AF10" s="8"/>
      <c r="AG10" s="8"/>
    </row>
    <row r="11" spans="1:33" x14ac:dyDescent="0.2">
      <c r="A11" s="12">
        <v>4113</v>
      </c>
      <c r="B11" s="13" t="s">
        <v>31</v>
      </c>
      <c r="C11" s="13">
        <v>43308</v>
      </c>
      <c r="D11" s="5">
        <v>86</v>
      </c>
      <c r="E11" s="6" t="s">
        <v>52</v>
      </c>
      <c r="F11" s="5" t="s">
        <v>76</v>
      </c>
      <c r="G11" s="6" t="s">
        <v>77</v>
      </c>
      <c r="H11" s="5" t="str">
        <f>"000010"</f>
        <v>000010</v>
      </c>
      <c r="I11" s="4">
        <v>42625</v>
      </c>
      <c r="J11" s="5" t="str">
        <f>"000031"</f>
        <v>000031</v>
      </c>
      <c r="K11" s="4">
        <v>43019</v>
      </c>
      <c r="L11" s="5" t="str">
        <f>"000031"</f>
        <v>000031</v>
      </c>
      <c r="M11" s="4">
        <v>43019</v>
      </c>
      <c r="N11" s="5">
        <v>16</v>
      </c>
      <c r="O11" s="5" t="str">
        <f>"004563"</f>
        <v>004563</v>
      </c>
      <c r="P11" s="4">
        <v>43313</v>
      </c>
      <c r="Q11" s="7">
        <v>10.8034</v>
      </c>
      <c r="R11" s="7">
        <v>1.34043</v>
      </c>
      <c r="S11" s="7">
        <v>9.4629700000000003</v>
      </c>
      <c r="T11" s="5">
        <v>146</v>
      </c>
      <c r="U11" s="4">
        <v>43308</v>
      </c>
      <c r="V11" s="5">
        <v>9980452347</v>
      </c>
      <c r="W11" s="6" t="s">
        <v>78</v>
      </c>
      <c r="X11" s="5" t="s">
        <v>32</v>
      </c>
      <c r="Y11" s="6" t="s">
        <v>33</v>
      </c>
      <c r="Z11" s="5" t="s">
        <v>46</v>
      </c>
      <c r="AA11" s="6" t="s">
        <v>47</v>
      </c>
      <c r="AB11" s="7">
        <v>0.10803400000000001</v>
      </c>
      <c r="AD11" s="8"/>
      <c r="AF11" s="8"/>
      <c r="AG11" s="8"/>
    </row>
    <row r="12" spans="1:33" x14ac:dyDescent="0.2">
      <c r="A12" s="12">
        <v>4494</v>
      </c>
      <c r="B12" s="13" t="s">
        <v>28</v>
      </c>
      <c r="C12" s="13">
        <v>43318</v>
      </c>
      <c r="D12" s="5">
        <v>86</v>
      </c>
      <c r="E12" s="6" t="s">
        <v>52</v>
      </c>
      <c r="F12" s="5" t="s">
        <v>76</v>
      </c>
      <c r="G12" s="6" t="s">
        <v>77</v>
      </c>
      <c r="H12" s="5" t="str">
        <f>"000010"</f>
        <v>000010</v>
      </c>
      <c r="I12" s="4">
        <v>42625</v>
      </c>
      <c r="J12" s="5" t="str">
        <f>"000031"</f>
        <v>000031</v>
      </c>
      <c r="K12" s="4">
        <v>43019</v>
      </c>
      <c r="L12" s="5" t="str">
        <f>"000031"</f>
        <v>000031</v>
      </c>
      <c r="M12" s="4">
        <v>43019</v>
      </c>
      <c r="N12" s="5">
        <v>16</v>
      </c>
      <c r="O12" s="5" t="str">
        <f>"004563"</f>
        <v>004563</v>
      </c>
      <c r="P12" s="4">
        <v>43313</v>
      </c>
      <c r="Q12" s="7">
        <v>8.8227700000000002</v>
      </c>
      <c r="R12" s="7">
        <v>1.0895999999999999</v>
      </c>
      <c r="S12" s="7">
        <v>7.7331700000000003</v>
      </c>
      <c r="T12" s="5">
        <v>157</v>
      </c>
      <c r="U12" s="4">
        <v>43318</v>
      </c>
      <c r="V12" s="5">
        <v>9980452347</v>
      </c>
      <c r="W12" s="6" t="s">
        <v>78</v>
      </c>
      <c r="X12" s="5" t="s">
        <v>32</v>
      </c>
      <c r="Y12" s="6" t="s">
        <v>33</v>
      </c>
      <c r="Z12" s="5" t="s">
        <v>46</v>
      </c>
      <c r="AA12" s="6" t="s">
        <v>47</v>
      </c>
      <c r="AB12" s="7">
        <v>8.8227700000000006E-2</v>
      </c>
      <c r="AD12" s="8"/>
      <c r="AF12" s="8"/>
      <c r="AG12" s="8"/>
    </row>
    <row r="13" spans="1:33" x14ac:dyDescent="0.2">
      <c r="A13" s="12">
        <v>4828</v>
      </c>
      <c r="B13" s="13" t="s">
        <v>28</v>
      </c>
      <c r="C13" s="13">
        <v>43326</v>
      </c>
      <c r="D13" s="5">
        <v>86</v>
      </c>
      <c r="E13" s="6" t="s">
        <v>52</v>
      </c>
      <c r="F13" s="5" t="s">
        <v>79</v>
      </c>
      <c r="G13" s="6" t="s">
        <v>80</v>
      </c>
      <c r="H13" s="5" t="str">
        <f>"000180"</f>
        <v>000180</v>
      </c>
      <c r="I13" s="4">
        <v>42461</v>
      </c>
      <c r="J13" s="5" t="str">
        <f>"000082"</f>
        <v>000082</v>
      </c>
      <c r="K13" s="4">
        <v>42700</v>
      </c>
      <c r="L13" s="5" t="str">
        <f>"000638"</f>
        <v>000638</v>
      </c>
      <c r="M13" s="4">
        <v>42809</v>
      </c>
      <c r="N13" s="5">
        <v>15</v>
      </c>
      <c r="O13" s="5" t="str">
        <f>"004898"</f>
        <v>004898</v>
      </c>
      <c r="P13" s="4">
        <v>43318</v>
      </c>
      <c r="Q13" s="7">
        <v>9.4591899999999995</v>
      </c>
      <c r="R13" s="7">
        <v>1.08891</v>
      </c>
      <c r="S13" s="7">
        <v>8.3702799999999993</v>
      </c>
      <c r="T13" s="5">
        <v>170</v>
      </c>
      <c r="U13" s="4">
        <v>43326</v>
      </c>
      <c r="V13" s="5">
        <v>9341218941</v>
      </c>
      <c r="W13" s="6" t="s">
        <v>81</v>
      </c>
      <c r="X13" s="5" t="s">
        <v>29</v>
      </c>
      <c r="Y13" s="6" t="s">
        <v>30</v>
      </c>
      <c r="Z13" s="5" t="s">
        <v>56</v>
      </c>
      <c r="AA13" s="6" t="s">
        <v>57</v>
      </c>
      <c r="AB13" s="7">
        <v>9.4591899999999993E-2</v>
      </c>
      <c r="AD13" s="8"/>
      <c r="AF13" s="8"/>
      <c r="AG13" s="8"/>
    </row>
    <row r="14" spans="1:33" x14ac:dyDescent="0.2">
      <c r="A14" s="12">
        <v>4829</v>
      </c>
      <c r="B14" s="13" t="s">
        <v>28</v>
      </c>
      <c r="C14" s="13">
        <v>43326</v>
      </c>
      <c r="D14" s="5">
        <v>86</v>
      </c>
      <c r="E14" s="6" t="s">
        <v>52</v>
      </c>
      <c r="F14" s="5" t="s">
        <v>82</v>
      </c>
      <c r="G14" s="6" t="s">
        <v>83</v>
      </c>
      <c r="H14" s="5" t="str">
        <f>"000143"</f>
        <v>000143</v>
      </c>
      <c r="I14" s="4">
        <v>42457</v>
      </c>
      <c r="J14" s="5" t="str">
        <f>"000129"</f>
        <v>000129</v>
      </c>
      <c r="K14" s="4">
        <v>42794</v>
      </c>
      <c r="L14" s="5" t="str">
        <f>"000625"</f>
        <v>000625</v>
      </c>
      <c r="M14" s="4">
        <v>42807</v>
      </c>
      <c r="N14" s="5">
        <v>16</v>
      </c>
      <c r="O14" s="5" t="str">
        <f>"005052"</f>
        <v>005052</v>
      </c>
      <c r="P14" s="4">
        <v>43322</v>
      </c>
      <c r="Q14" s="7">
        <v>32.345100000000002</v>
      </c>
      <c r="R14" s="7">
        <v>4.1499800000000002</v>
      </c>
      <c r="S14" s="7">
        <v>28.195119999999999</v>
      </c>
      <c r="T14" s="5">
        <v>170</v>
      </c>
      <c r="U14" s="4">
        <v>43326</v>
      </c>
      <c r="V14" s="5">
        <v>9449458999</v>
      </c>
      <c r="W14" s="6" t="s">
        <v>84</v>
      </c>
      <c r="X14" s="5" t="s">
        <v>40</v>
      </c>
      <c r="Y14" s="6" t="s">
        <v>39</v>
      </c>
      <c r="Z14" s="5" t="s">
        <v>56</v>
      </c>
      <c r="AA14" s="6" t="s">
        <v>57</v>
      </c>
      <c r="AB14" s="7">
        <v>0.32345100000000004</v>
      </c>
      <c r="AD14" s="8"/>
      <c r="AF14" s="8"/>
      <c r="AG14" s="8"/>
    </row>
    <row r="15" spans="1:33" x14ac:dyDescent="0.2">
      <c r="A15" s="12">
        <v>5257</v>
      </c>
      <c r="B15" s="13" t="s">
        <v>35</v>
      </c>
      <c r="C15" s="13">
        <v>43346</v>
      </c>
      <c r="D15" s="5">
        <v>86</v>
      </c>
      <c r="E15" s="6" t="s">
        <v>52</v>
      </c>
      <c r="F15" s="5" t="s">
        <v>85</v>
      </c>
      <c r="G15" s="6" t="s">
        <v>86</v>
      </c>
      <c r="H15" s="5" t="str">
        <f>"000348"</f>
        <v>000348</v>
      </c>
      <c r="I15" s="4">
        <v>42803</v>
      </c>
      <c r="J15" s="5" t="str">
        <f>"000035"</f>
        <v>000035</v>
      </c>
      <c r="K15" s="4">
        <v>42914</v>
      </c>
      <c r="L15" s="5" t="str">
        <f>"000186"</f>
        <v>000186</v>
      </c>
      <c r="M15" s="4">
        <v>42916</v>
      </c>
      <c r="N15" s="5">
        <v>17</v>
      </c>
      <c r="O15" s="5" t="str">
        <f>"005511"</f>
        <v>005511</v>
      </c>
      <c r="P15" s="4">
        <v>43341</v>
      </c>
      <c r="Q15" s="7">
        <v>9.4339300000000001</v>
      </c>
      <c r="R15" s="7">
        <v>1.06603</v>
      </c>
      <c r="S15" s="7">
        <v>8.3679000000000006</v>
      </c>
      <c r="T15" s="5">
        <v>189</v>
      </c>
      <c r="U15" s="4">
        <v>43346</v>
      </c>
      <c r="V15" s="5">
        <v>9731060516</v>
      </c>
      <c r="W15" s="6" t="s">
        <v>87</v>
      </c>
      <c r="X15" s="5" t="s">
        <v>29</v>
      </c>
      <c r="Y15" s="6" t="s">
        <v>30</v>
      </c>
      <c r="Z15" s="5" t="s">
        <v>56</v>
      </c>
      <c r="AA15" s="6" t="s">
        <v>57</v>
      </c>
      <c r="AB15" s="7">
        <f>Q15/100</f>
        <v>9.4339300000000001E-2</v>
      </c>
      <c r="AD15" s="8"/>
      <c r="AF15" s="8"/>
      <c r="AG15" s="8"/>
    </row>
    <row r="16" spans="1:33" x14ac:dyDescent="0.2">
      <c r="A16" s="12">
        <v>5672</v>
      </c>
      <c r="B16" s="13" t="s">
        <v>35</v>
      </c>
      <c r="C16" s="13">
        <v>43370</v>
      </c>
      <c r="D16" s="5">
        <v>86</v>
      </c>
      <c r="E16" s="6" t="s">
        <v>52</v>
      </c>
      <c r="F16" s="5" t="s">
        <v>88</v>
      </c>
      <c r="G16" s="6" t="s">
        <v>89</v>
      </c>
      <c r="H16" s="5" t="str">
        <f>"000249"</f>
        <v>000249</v>
      </c>
      <c r="I16" s="4">
        <v>40864</v>
      </c>
      <c r="J16" s="5" t="str">
        <f>"000091"</f>
        <v>000091</v>
      </c>
      <c r="K16" s="4">
        <v>42700</v>
      </c>
      <c r="L16" s="5" t="str">
        <f>"000522"</f>
        <v>000522</v>
      </c>
      <c r="M16" s="4">
        <v>42765</v>
      </c>
      <c r="N16" s="5">
        <v>11</v>
      </c>
      <c r="O16" s="5" t="str">
        <f>"005769"</f>
        <v>005769</v>
      </c>
      <c r="P16" s="4">
        <v>43360</v>
      </c>
      <c r="Q16" s="7">
        <v>8.8160799999999995</v>
      </c>
      <c r="R16" s="7">
        <v>1.1212</v>
      </c>
      <c r="S16" s="7">
        <v>7.6948800000000004</v>
      </c>
      <c r="T16" s="5">
        <v>216</v>
      </c>
      <c r="U16" s="4">
        <v>43370</v>
      </c>
      <c r="V16" s="5">
        <v>9480828222</v>
      </c>
      <c r="W16" s="6" t="s">
        <v>90</v>
      </c>
      <c r="X16" s="5" t="s">
        <v>48</v>
      </c>
      <c r="Y16" s="6" t="s">
        <v>49</v>
      </c>
      <c r="Z16" s="5" t="s">
        <v>56</v>
      </c>
      <c r="AA16" s="6" t="s">
        <v>57</v>
      </c>
      <c r="AB16" s="7">
        <f>Q16/100</f>
        <v>8.8160799999999998E-2</v>
      </c>
      <c r="AD16" s="8"/>
      <c r="AF16" s="8"/>
      <c r="AG16" s="8"/>
    </row>
    <row r="17" spans="1:33" x14ac:dyDescent="0.2">
      <c r="A17" s="12">
        <v>7239</v>
      </c>
      <c r="B17" s="13" t="s">
        <v>38</v>
      </c>
      <c r="C17" s="13">
        <v>43420</v>
      </c>
      <c r="D17" s="5">
        <v>86</v>
      </c>
      <c r="E17" s="6" t="s">
        <v>52</v>
      </c>
      <c r="F17" s="5" t="s">
        <v>91</v>
      </c>
      <c r="G17" s="6" t="s">
        <v>92</v>
      </c>
      <c r="H17" s="5" t="str">
        <f>"000101"</f>
        <v>000101</v>
      </c>
      <c r="I17" s="4">
        <v>43395</v>
      </c>
      <c r="J17" s="5" t="str">
        <f>"000027"</f>
        <v>000027</v>
      </c>
      <c r="K17" s="4">
        <v>43395</v>
      </c>
      <c r="L17" s="5" t="str">
        <f>"000169"</f>
        <v>000169</v>
      </c>
      <c r="M17" s="4">
        <v>43395</v>
      </c>
      <c r="N17" s="5">
        <v>18</v>
      </c>
      <c r="O17" s="5" t="str">
        <f>"007343"</f>
        <v>007343</v>
      </c>
      <c r="P17" s="4">
        <v>43418</v>
      </c>
      <c r="Q17" s="7">
        <v>9.9548400000000008</v>
      </c>
      <c r="R17" s="7">
        <v>1.0775699999999999</v>
      </c>
      <c r="S17" s="7">
        <v>8.8772699999999993</v>
      </c>
      <c r="T17" s="5">
        <v>265</v>
      </c>
      <c r="U17" s="4">
        <v>43420</v>
      </c>
      <c r="V17" s="5">
        <v>9480828222</v>
      </c>
      <c r="W17" s="6" t="s">
        <v>43</v>
      </c>
      <c r="X17" s="5" t="s">
        <v>45</v>
      </c>
      <c r="Y17" s="6" t="s">
        <v>44</v>
      </c>
      <c r="Z17" s="5" t="s">
        <v>56</v>
      </c>
      <c r="AA17" s="6" t="s">
        <v>57</v>
      </c>
      <c r="AB17" s="7">
        <f>Q17/100</f>
        <v>9.9548400000000009E-2</v>
      </c>
      <c r="AD17" s="8"/>
      <c r="AF17" s="8"/>
      <c r="AG1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2019-01-14T14:08:47Z</dcterms:modified>
</cp:coreProperties>
</file>