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4" i="1" l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<sst xmlns="http://schemas.openxmlformats.org/spreadsheetml/2006/main" count="145" uniqueCount="74">
  <si>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</si>
  <si>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</si>
  <si>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</si>
  <si>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</si>
  <si>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</si>
  <si>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</si>
  <si>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</si>
  <si>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</si>
  <si>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</si>
  <si>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</si>
  <si>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</si>
  <si>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</si>
  <si>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</si>
  <si>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</si>
  <si>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</si>
  <si>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</si>
  <si>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</si>
  <si>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</si>
  <si>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</si>
  <si>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</si>
  <si>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</si>
  <si>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</si>
  <si>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</si>
  <si>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</si>
  <si>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</si>
  <si>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</si>
  <si>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</si>
  <si>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</si>
  <si>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</si>
  <si>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</si>
  <si>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ddo089</t>
  </si>
  <si>
    <t xml:space="preserve"> Assistant Executive Engineer Electrical East Zone</t>
  </si>
  <si>
    <t>M and R to Street Lights - Replacement of Burnt Bulbs etc. (Package)</t>
  </si>
  <si>
    <t>P0300</t>
  </si>
  <si>
    <t>Agaram</t>
  </si>
  <si>
    <t>114-16-000001</t>
  </si>
  <si>
    <t>Operation and Maintenance of street lights at Agaram and Vannarpet area ward nos 114 and 115 Package E29 for one year.</t>
  </si>
  <si>
    <t>M/s.Hitech Electricals</t>
  </si>
  <si>
    <t>Operation and Maintenance of street lights at  Agaram and Vannarpet  area ward nos 114 and 115  Package E29 for one year.</t>
  </si>
  <si>
    <t>July</t>
  </si>
  <si>
    <t>114-17-000003</t>
  </si>
  <si>
    <t>DESILTING AND IMPROVEMENT OF DRAIN IN GOWTHAMPURA IN WARD NO 114 AGARAM</t>
  </si>
  <si>
    <t>M/s R K Transport</t>
  </si>
  <si>
    <t>P1771</t>
  </si>
  <si>
    <t>Zone Works - POW Works</t>
  </si>
  <si>
    <t>ddo086</t>
  </si>
  <si>
    <t xml:space="preserve"> Assistant Executive Engineer Dommalur East Zone</t>
  </si>
  <si>
    <t>114-17-000005</t>
  </si>
  <si>
    <t>PROVIDING CEMENT CONCRETE ROAD TO RUDRAPPA GARDEN SURROUNDING AREA IN WARD NO 114 AGARAM</t>
  </si>
  <si>
    <t>M/s R K Transport Proprieter Veena S</t>
  </si>
  <si>
    <t>114-17-000007</t>
  </si>
  <si>
    <t>PROVIDING CEMENT CONCRETE ROAD TO JAIRAJNAGAR IN WARD NO 114 AGARAM</t>
  </si>
  <si>
    <t>Highend Constructions Prop Bharat S</t>
  </si>
  <si>
    <t>114-17-000006</t>
  </si>
  <si>
    <t>PROVIDING CEMENT CONCRETE ROAD TO OKKADAPALAYA IN WARD NO 114 AGARAM</t>
  </si>
  <si>
    <t>High end Constructions Prop Bharath S</t>
  </si>
  <si>
    <t>114-17-000011</t>
  </si>
  <si>
    <t>PROVIDING CEMENT CONCRETE ROAD TO DEENABANDU NAGARA IN WARD NO 114 AGARAM</t>
  </si>
  <si>
    <t>R K Transport Proprietor S Veena</t>
  </si>
  <si>
    <t>114-17-000012</t>
  </si>
  <si>
    <t>PROVIDING CEMENT CONCRETE ROADS TO NANJAPPA GARDEN KRISHNAPPA GARDEN RAMAIAH GARDEN IN WARD NO 114 AGARAM</t>
  </si>
  <si>
    <t xml:space="preserve">R K Transport Proprieter Veena S </t>
  </si>
  <si>
    <t>114-17-000024</t>
  </si>
  <si>
    <t>Providing Modren Dust Bin in Bangalore City in ward no 114</t>
  </si>
  <si>
    <t>M S ENGINEERING CONSTRUCTIONS</t>
  </si>
  <si>
    <t>P3110</t>
  </si>
  <si>
    <t>14th Finance Commission Grant Works</t>
  </si>
  <si>
    <t>114-17-000023</t>
  </si>
  <si>
    <t>Engagement of Gangman and Hiring of Tractor Tippers for cleaning and Maintenance of road side drains and other cleaning works in works in ward no 114</t>
  </si>
  <si>
    <t>M SRINIVASA</t>
  </si>
  <si>
    <t>August</t>
  </si>
  <si>
    <t>114-17-000022</t>
  </si>
  <si>
    <t>Providing CC Camera at Garbage Block Spots in ward no 114</t>
  </si>
  <si>
    <t>M S RAJU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</si>
</sst>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tabSelected="1" workbookViewId="0">
      <selection activeCell="A2" sqref="A2:XFD14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6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3786</v>
      </c>
      <c r="B2" s="5" t="s">
        <v>28</v>
      </c>
      <c r="C2" s="6">
        <v>43575</v>
      </c>
      <c r="D2" s="7">
        <v>114</v>
      </c>
      <c r="E2" s="8" t="s">
        <v>34</v>
      </c>
      <c r="F2" s="7" t="s">
        <v>35</v>
      </c>
      <c r="G2" s="8" t="s">
        <v>36</v>
      </c>
      <c r="H2" s="7" t="str">
        <f>"000003"</f>
        <v>000003</v>
      </c>
      <c r="I2" s="6">
        <v>42947</v>
      </c>
      <c r="J2" s="7" t="str">
        <f>"000241"</f>
        <v>000241</v>
      </c>
      <c r="K2" s="6">
        <v>43518</v>
      </c>
      <c r="L2" s="7" t="str">
        <f>"000240"</f>
        <v>000240</v>
      </c>
      <c r="M2" s="6">
        <v>43518</v>
      </c>
      <c r="N2" s="7">
        <v>16</v>
      </c>
      <c r="O2" s="7" t="str">
        <f>"001081"</f>
        <v>001081</v>
      </c>
      <c r="P2" s="6">
        <v>43581</v>
      </c>
      <c r="Q2" s="9">
        <v>10.643890000000001</v>
      </c>
      <c r="R2" s="9">
        <v>0.87455000000000005</v>
      </c>
      <c r="S2" s="9">
        <v>9.7693399999999997</v>
      </c>
      <c r="T2" s="7">
        <v>20</v>
      </c>
      <c r="U2" s="6">
        <v>43575</v>
      </c>
      <c r="V2" s="7">
        <v>9901801661</v>
      </c>
      <c r="W2" s="8" t="s">
        <v>37</v>
      </c>
      <c r="X2" s="7" t="s">
        <v>33</v>
      </c>
      <c r="Y2" s="8" t="s">
        <v>32</v>
      </c>
      <c r="Z2" s="7" t="s">
        <v>30</v>
      </c>
      <c r="AA2" s="8" t="s">
        <v>31</v>
      </c>
      <c r="AB2" s="9">
        <f>Q2/100</f>
        <v>0.1064389</v>
      </c>
    </row>
    <row r="3" spans="1:28" x14ac:dyDescent="0.35">
      <c r="A3" s="4">
        <v>3787</v>
      </c>
      <c r="B3" s="5" t="s">
        <v>28</v>
      </c>
      <c r="C3" s="6">
        <v>43582</v>
      </c>
      <c r="D3" s="7">
        <v>114</v>
      </c>
      <c r="E3" s="8" t="s">
        <v>34</v>
      </c>
      <c r="F3" s="7" t="s">
        <v>35</v>
      </c>
      <c r="G3" s="8" t="s">
        <v>36</v>
      </c>
      <c r="H3" s="7" t="str">
        <f>"000003"</f>
        <v>000003</v>
      </c>
      <c r="I3" s="6">
        <v>42947</v>
      </c>
      <c r="J3" s="7" t="str">
        <f>"000018"</f>
        <v>000018</v>
      </c>
      <c r="K3" s="6">
        <v>43606</v>
      </c>
      <c r="L3" s="7" t="str">
        <f>"000015"</f>
        <v>000015</v>
      </c>
      <c r="M3" s="6">
        <v>43606</v>
      </c>
      <c r="N3" s="7">
        <v>16</v>
      </c>
      <c r="O3" s="7" t="str">
        <f>""</f>
        <v/>
      </c>
      <c r="P3" s="6"/>
      <c r="Q3" s="9">
        <v>8.8699100000000008</v>
      </c>
      <c r="R3" s="9">
        <v>1.24089</v>
      </c>
      <c r="S3" s="9">
        <v>7.6290199999999997</v>
      </c>
      <c r="T3" s="7">
        <v>32</v>
      </c>
      <c r="U3" s="6">
        <v>43582</v>
      </c>
      <c r="V3" s="7">
        <v>9901801661</v>
      </c>
      <c r="W3" s="8" t="s">
        <v>37</v>
      </c>
      <c r="X3" s="7" t="s">
        <v>33</v>
      </c>
      <c r="Y3" s="8" t="s">
        <v>32</v>
      </c>
      <c r="Z3" s="7" t="s">
        <v>30</v>
      </c>
      <c r="AA3" s="8" t="s">
        <v>31</v>
      </c>
      <c r="AB3" s="9">
        <f>Q3/100</f>
        <v>8.8699100000000003E-2</v>
      </c>
    </row>
    <row r="4" spans="1:28" x14ac:dyDescent="0.35">
      <c r="A4" s="4">
        <v>3788</v>
      </c>
      <c r="B4" s="5" t="s">
        <v>29</v>
      </c>
      <c r="C4" s="6">
        <v>43623</v>
      </c>
      <c r="D4" s="7">
        <v>114</v>
      </c>
      <c r="E4" s="8" t="s">
        <v>34</v>
      </c>
      <c r="F4" s="7" t="s">
        <v>35</v>
      </c>
      <c r="G4" s="8" t="s">
        <v>38</v>
      </c>
      <c r="H4" s="7" t="str">
        <f>"000003"</f>
        <v>000003</v>
      </c>
      <c r="I4" s="6">
        <v>42947</v>
      </c>
      <c r="J4" s="7" t="str">
        <f>"000018"</f>
        <v>000018</v>
      </c>
      <c r="K4" s="6">
        <v>43606</v>
      </c>
      <c r="L4" s="7" t="str">
        <f>"000015"</f>
        <v>000015</v>
      </c>
      <c r="M4" s="6">
        <v>43606</v>
      </c>
      <c r="N4" s="7">
        <v>16</v>
      </c>
      <c r="O4" s="7" t="str">
        <f>"002354"</f>
        <v>002354</v>
      </c>
      <c r="P4" s="6">
        <v>43619</v>
      </c>
      <c r="Q4" s="9">
        <v>5.3219399999999997</v>
      </c>
      <c r="R4" s="9">
        <v>0.72928000000000004</v>
      </c>
      <c r="S4" s="9">
        <v>4.5926600000000004</v>
      </c>
      <c r="T4" s="7">
        <v>73</v>
      </c>
      <c r="U4" s="6">
        <v>43623</v>
      </c>
      <c r="V4" s="7">
        <v>9901801661</v>
      </c>
      <c r="W4" s="8" t="s">
        <v>37</v>
      </c>
      <c r="X4" s="7" t="s">
        <v>33</v>
      </c>
      <c r="Y4" s="8" t="s">
        <v>32</v>
      </c>
      <c r="Z4" s="7" t="s">
        <v>30</v>
      </c>
      <c r="AA4" s="8" t="s">
        <v>31</v>
      </c>
      <c r="AB4" s="9">
        <v>5.32194E-2</v>
      </c>
    </row>
    <row r="5" spans="1:28" x14ac:dyDescent="0.35">
      <c r="A5" s="4">
        <v>3789</v>
      </c>
      <c r="B5" s="5" t="s">
        <v>39</v>
      </c>
      <c r="C5" s="6">
        <v>43647</v>
      </c>
      <c r="D5" s="7">
        <v>114</v>
      </c>
      <c r="E5" s="8" t="s">
        <v>34</v>
      </c>
      <c r="F5" s="7" t="s">
        <v>40</v>
      </c>
      <c r="G5" s="10" t="s">
        <v>41</v>
      </c>
      <c r="H5" s="7" t="str">
        <f>"000093"</f>
        <v>000093</v>
      </c>
      <c r="I5" s="6">
        <v>43109</v>
      </c>
      <c r="J5" s="7" t="str">
        <f>"000063"</f>
        <v>000063</v>
      </c>
      <c r="K5" s="6">
        <v>43110</v>
      </c>
      <c r="L5" s="7" t="str">
        <f>"000082"</f>
        <v>000082</v>
      </c>
      <c r="M5" s="6">
        <v>43110</v>
      </c>
      <c r="N5" s="7">
        <v>17</v>
      </c>
      <c r="O5" s="7" t="str">
        <f>"003025"</f>
        <v>003025</v>
      </c>
      <c r="P5" s="6">
        <v>43640</v>
      </c>
      <c r="Q5" s="11">
        <v>12.9086</v>
      </c>
      <c r="R5" s="11">
        <v>0.76144999999999996</v>
      </c>
      <c r="S5" s="11">
        <v>12.14715</v>
      </c>
      <c r="T5" s="7">
        <v>96</v>
      </c>
      <c r="U5" s="6">
        <v>43647</v>
      </c>
      <c r="V5" s="7">
        <v>8022975812</v>
      </c>
      <c r="W5" s="10" t="s">
        <v>42</v>
      </c>
      <c r="X5" s="7" t="s">
        <v>43</v>
      </c>
      <c r="Y5" s="10" t="s">
        <v>44</v>
      </c>
      <c r="Z5" s="7" t="s">
        <v>45</v>
      </c>
      <c r="AA5" s="10" t="s">
        <v>46</v>
      </c>
      <c r="AB5" s="11">
        <f t="shared" ref="AB5:AB14" si="0">Q5/100</f>
        <v>0.12908600000000001</v>
      </c>
    </row>
    <row r="6" spans="1:28" x14ac:dyDescent="0.35">
      <c r="A6" s="4">
        <v>3790</v>
      </c>
      <c r="B6" s="5" t="s">
        <v>39</v>
      </c>
      <c r="C6" s="6">
        <v>43647</v>
      </c>
      <c r="D6" s="7">
        <v>114</v>
      </c>
      <c r="E6" s="8" t="s">
        <v>34</v>
      </c>
      <c r="F6" s="7" t="s">
        <v>47</v>
      </c>
      <c r="G6" s="10" t="s">
        <v>48</v>
      </c>
      <c r="H6" s="7" t="str">
        <f>"000094"</f>
        <v>000094</v>
      </c>
      <c r="I6" s="6">
        <v>43109</v>
      </c>
      <c r="J6" s="7" t="str">
        <f>"000064"</f>
        <v>000064</v>
      </c>
      <c r="K6" s="6">
        <v>43110</v>
      </c>
      <c r="L6" s="7" t="str">
        <f>"000083"</f>
        <v>000083</v>
      </c>
      <c r="M6" s="6">
        <v>43110</v>
      </c>
      <c r="N6" s="7">
        <v>17</v>
      </c>
      <c r="O6" s="7" t="str">
        <f>"003026"</f>
        <v>003026</v>
      </c>
      <c r="P6" s="6">
        <v>43640</v>
      </c>
      <c r="Q6" s="11">
        <v>19.946400000000001</v>
      </c>
      <c r="R6" s="11">
        <v>1.1769000000000001</v>
      </c>
      <c r="S6" s="11">
        <v>18.769500000000001</v>
      </c>
      <c r="T6" s="7">
        <v>96</v>
      </c>
      <c r="U6" s="6">
        <v>43647</v>
      </c>
      <c r="V6" s="7">
        <v>8022975812</v>
      </c>
      <c r="W6" s="10" t="s">
        <v>49</v>
      </c>
      <c r="X6" s="7" t="s">
        <v>43</v>
      </c>
      <c r="Y6" s="10" t="s">
        <v>44</v>
      </c>
      <c r="Z6" s="7" t="s">
        <v>45</v>
      </c>
      <c r="AA6" s="10" t="s">
        <v>46</v>
      </c>
      <c r="AB6" s="11">
        <f t="shared" si="0"/>
        <v>0.199464</v>
      </c>
    </row>
    <row r="7" spans="1:28" x14ac:dyDescent="0.35">
      <c r="A7" s="4">
        <v>3791</v>
      </c>
      <c r="B7" s="5" t="s">
        <v>39</v>
      </c>
      <c r="C7" s="6">
        <v>43647</v>
      </c>
      <c r="D7" s="7">
        <v>114</v>
      </c>
      <c r="E7" s="8" t="s">
        <v>34</v>
      </c>
      <c r="F7" s="7" t="s">
        <v>50</v>
      </c>
      <c r="G7" s="10" t="s">
        <v>51</v>
      </c>
      <c r="H7" s="7" t="str">
        <f>"000096"</f>
        <v>000096</v>
      </c>
      <c r="I7" s="6">
        <v>43109</v>
      </c>
      <c r="J7" s="7" t="str">
        <f>"000065"</f>
        <v>000065</v>
      </c>
      <c r="K7" s="6">
        <v>43110</v>
      </c>
      <c r="L7" s="7" t="str">
        <f>"000084"</f>
        <v>000084</v>
      </c>
      <c r="M7" s="6">
        <v>43110</v>
      </c>
      <c r="N7" s="7">
        <v>17</v>
      </c>
      <c r="O7" s="7" t="str">
        <f>"003028"</f>
        <v>003028</v>
      </c>
      <c r="P7" s="6">
        <v>43640</v>
      </c>
      <c r="Q7" s="11">
        <v>9.9806000000000008</v>
      </c>
      <c r="R7" s="11">
        <v>0.58909999999999996</v>
      </c>
      <c r="S7" s="11">
        <v>9.3915000000000006</v>
      </c>
      <c r="T7" s="7">
        <v>96</v>
      </c>
      <c r="U7" s="6">
        <v>43647</v>
      </c>
      <c r="V7" s="7">
        <v>8022975812</v>
      </c>
      <c r="W7" s="10" t="s">
        <v>52</v>
      </c>
      <c r="X7" s="7" t="s">
        <v>43</v>
      </c>
      <c r="Y7" s="10" t="s">
        <v>44</v>
      </c>
      <c r="Z7" s="7" t="s">
        <v>45</v>
      </c>
      <c r="AA7" s="10" t="s">
        <v>46</v>
      </c>
      <c r="AB7" s="11">
        <f t="shared" si="0"/>
        <v>9.9806000000000006E-2</v>
      </c>
    </row>
    <row r="8" spans="1:28" x14ac:dyDescent="0.35">
      <c r="A8" s="4">
        <v>3792</v>
      </c>
      <c r="B8" s="5" t="s">
        <v>39</v>
      </c>
      <c r="C8" s="6">
        <v>43647</v>
      </c>
      <c r="D8" s="7">
        <v>114</v>
      </c>
      <c r="E8" s="8" t="s">
        <v>34</v>
      </c>
      <c r="F8" s="7" t="s">
        <v>53</v>
      </c>
      <c r="G8" s="10" t="s">
        <v>54</v>
      </c>
      <c r="H8" s="7" t="str">
        <f>"000095"</f>
        <v>000095</v>
      </c>
      <c r="I8" s="6">
        <v>43109</v>
      </c>
      <c r="J8" s="7" t="str">
        <f>"000066"</f>
        <v>000066</v>
      </c>
      <c r="K8" s="6">
        <v>43110</v>
      </c>
      <c r="L8" s="7" t="str">
        <f>"000085"</f>
        <v>000085</v>
      </c>
      <c r="M8" s="6">
        <v>43110</v>
      </c>
      <c r="N8" s="7">
        <v>17</v>
      </c>
      <c r="O8" s="7" t="str">
        <f>"003029"</f>
        <v>003029</v>
      </c>
      <c r="P8" s="6">
        <v>43640</v>
      </c>
      <c r="Q8" s="11">
        <v>9.984</v>
      </c>
      <c r="R8" s="11">
        <v>0.58930000000000005</v>
      </c>
      <c r="S8" s="11">
        <v>9.3947000000000003</v>
      </c>
      <c r="T8" s="7">
        <v>96</v>
      </c>
      <c r="U8" s="6">
        <v>43647</v>
      </c>
      <c r="V8" s="7">
        <v>8022975812</v>
      </c>
      <c r="W8" s="10" t="s">
        <v>55</v>
      </c>
      <c r="X8" s="7" t="s">
        <v>43</v>
      </c>
      <c r="Y8" s="10" t="s">
        <v>44</v>
      </c>
      <c r="Z8" s="7" t="s">
        <v>45</v>
      </c>
      <c r="AA8" s="10" t="s">
        <v>46</v>
      </c>
      <c r="AB8" s="11">
        <f t="shared" si="0"/>
        <v>9.9839999999999998E-2</v>
      </c>
    </row>
    <row r="9" spans="1:28" x14ac:dyDescent="0.35">
      <c r="A9" s="4">
        <v>3793</v>
      </c>
      <c r="B9" s="5" t="s">
        <v>39</v>
      </c>
      <c r="C9" s="6">
        <v>43647</v>
      </c>
      <c r="D9" s="7">
        <v>114</v>
      </c>
      <c r="E9" s="8" t="s">
        <v>34</v>
      </c>
      <c r="F9" s="7" t="s">
        <v>56</v>
      </c>
      <c r="G9" s="10" t="s">
        <v>57</v>
      </c>
      <c r="H9" s="7" t="str">
        <f>"000106"</f>
        <v>000106</v>
      </c>
      <c r="I9" s="6">
        <v>43122</v>
      </c>
      <c r="J9" s="7" t="str">
        <f>"000070"</f>
        <v>000070</v>
      </c>
      <c r="K9" s="6">
        <v>43123</v>
      </c>
      <c r="L9" s="7" t="str">
        <f>"000095"</f>
        <v>000095</v>
      </c>
      <c r="M9" s="6">
        <v>43123</v>
      </c>
      <c r="N9" s="7">
        <v>17</v>
      </c>
      <c r="O9" s="7" t="str">
        <f>"003149"</f>
        <v>003149</v>
      </c>
      <c r="P9" s="6">
        <v>43643</v>
      </c>
      <c r="Q9" s="11">
        <v>14.9854</v>
      </c>
      <c r="R9" s="11">
        <v>0.87470000000000003</v>
      </c>
      <c r="S9" s="11">
        <v>14.1107</v>
      </c>
      <c r="T9" s="7">
        <v>96</v>
      </c>
      <c r="U9" s="6">
        <v>43647</v>
      </c>
      <c r="V9" s="7">
        <v>8022975812</v>
      </c>
      <c r="W9" s="10" t="s">
        <v>58</v>
      </c>
      <c r="X9" s="7" t="s">
        <v>43</v>
      </c>
      <c r="Y9" s="10" t="s">
        <v>44</v>
      </c>
      <c r="Z9" s="7" t="s">
        <v>45</v>
      </c>
      <c r="AA9" s="10" t="s">
        <v>46</v>
      </c>
      <c r="AB9" s="11">
        <f t="shared" si="0"/>
        <v>0.14985400000000001</v>
      </c>
    </row>
    <row r="10" spans="1:28" x14ac:dyDescent="0.35">
      <c r="A10" s="4">
        <v>3794</v>
      </c>
      <c r="B10" s="5" t="s">
        <v>39</v>
      </c>
      <c r="C10" s="6">
        <v>43647</v>
      </c>
      <c r="D10" s="7">
        <v>114</v>
      </c>
      <c r="E10" s="8" t="s">
        <v>34</v>
      </c>
      <c r="F10" s="7" t="s">
        <v>59</v>
      </c>
      <c r="G10" s="10" t="s">
        <v>60</v>
      </c>
      <c r="H10" s="7" t="str">
        <f>"000107"</f>
        <v>000107</v>
      </c>
      <c r="I10" s="6">
        <v>43122</v>
      </c>
      <c r="J10" s="7" t="str">
        <f>"000071"</f>
        <v>000071</v>
      </c>
      <c r="K10" s="6">
        <v>43123</v>
      </c>
      <c r="L10" s="7" t="str">
        <f>"000096"</f>
        <v>000096</v>
      </c>
      <c r="M10" s="6">
        <v>43123</v>
      </c>
      <c r="N10" s="7">
        <v>17</v>
      </c>
      <c r="O10" s="7" t="str">
        <f>"003150"</f>
        <v>003150</v>
      </c>
      <c r="P10" s="6">
        <v>43643</v>
      </c>
      <c r="Q10" s="11">
        <v>19.986999999999998</v>
      </c>
      <c r="R10" s="11">
        <v>1.1792499999999999</v>
      </c>
      <c r="S10" s="11">
        <v>18.807749999999999</v>
      </c>
      <c r="T10" s="7">
        <v>96</v>
      </c>
      <c r="U10" s="6">
        <v>43647</v>
      </c>
      <c r="V10" s="7">
        <v>8022975812</v>
      </c>
      <c r="W10" s="10" t="s">
        <v>61</v>
      </c>
      <c r="X10" s="7" t="s">
        <v>43</v>
      </c>
      <c r="Y10" s="10" t="s">
        <v>44</v>
      </c>
      <c r="Z10" s="7" t="s">
        <v>45</v>
      </c>
      <c r="AA10" s="10" t="s">
        <v>46</v>
      </c>
      <c r="AB10" s="11">
        <f t="shared" si="0"/>
        <v>0.19986999999999999</v>
      </c>
    </row>
    <row r="11" spans="1:28" x14ac:dyDescent="0.35">
      <c r="A11" s="4">
        <v>3795</v>
      </c>
      <c r="B11" s="5" t="s">
        <v>39</v>
      </c>
      <c r="C11" s="6">
        <v>43668</v>
      </c>
      <c r="D11" s="7">
        <v>114</v>
      </c>
      <c r="E11" s="8" t="s">
        <v>34</v>
      </c>
      <c r="F11" s="7" t="s">
        <v>62</v>
      </c>
      <c r="G11" s="10" t="s">
        <v>63</v>
      </c>
      <c r="H11" s="7" t="str">
        <f>"000160"</f>
        <v>000160</v>
      </c>
      <c r="I11" s="6">
        <v>43465</v>
      </c>
      <c r="J11" s="7" t="str">
        <f>"000010"</f>
        <v>000010</v>
      </c>
      <c r="K11" s="6">
        <v>43587</v>
      </c>
      <c r="L11" s="7" t="str">
        <f>"000014"</f>
        <v>000014</v>
      </c>
      <c r="M11" s="6">
        <v>43587</v>
      </c>
      <c r="N11" s="7">
        <v>17</v>
      </c>
      <c r="O11" s="7" t="str">
        <f>"003754"</f>
        <v>003754</v>
      </c>
      <c r="P11" s="6">
        <v>43664</v>
      </c>
      <c r="Q11" s="11">
        <v>1.1923999999999999</v>
      </c>
      <c r="R11" s="11">
        <v>4.7149999999999997E-2</v>
      </c>
      <c r="S11" s="11">
        <v>1.1452500000000001</v>
      </c>
      <c r="T11" s="7">
        <v>119</v>
      </c>
      <c r="U11" s="6">
        <v>43668</v>
      </c>
      <c r="V11" s="7">
        <v>8022975812</v>
      </c>
      <c r="W11" s="10" t="s">
        <v>64</v>
      </c>
      <c r="X11" s="7" t="s">
        <v>65</v>
      </c>
      <c r="Y11" s="10" t="s">
        <v>66</v>
      </c>
      <c r="Z11" s="7" t="s">
        <v>45</v>
      </c>
      <c r="AA11" s="10" t="s">
        <v>46</v>
      </c>
      <c r="AB11" s="11">
        <f t="shared" si="0"/>
        <v>1.1923999999999999E-2</v>
      </c>
    </row>
    <row r="12" spans="1:28" x14ac:dyDescent="0.35">
      <c r="A12" s="4">
        <v>3796</v>
      </c>
      <c r="B12" s="5" t="s">
        <v>39</v>
      </c>
      <c r="C12" s="6">
        <v>43668</v>
      </c>
      <c r="D12" s="7">
        <v>114</v>
      </c>
      <c r="E12" s="8" t="s">
        <v>34</v>
      </c>
      <c r="F12" s="7" t="s">
        <v>67</v>
      </c>
      <c r="G12" s="10" t="s">
        <v>68</v>
      </c>
      <c r="H12" s="7" t="str">
        <f>"000117"</f>
        <v>000117</v>
      </c>
      <c r="I12" s="6">
        <v>43417</v>
      </c>
      <c r="J12" s="7" t="str">
        <f>"000025"</f>
        <v>000025</v>
      </c>
      <c r="K12" s="6">
        <v>43636</v>
      </c>
      <c r="L12" s="7" t="str">
        <f>"000039"</f>
        <v>000039</v>
      </c>
      <c r="M12" s="6">
        <v>43636</v>
      </c>
      <c r="N12" s="7">
        <v>17</v>
      </c>
      <c r="O12" s="7" t="str">
        <f>"003767"</f>
        <v>003767</v>
      </c>
      <c r="P12" s="6">
        <v>43664</v>
      </c>
      <c r="Q12" s="11">
        <v>9.9390000000000001</v>
      </c>
      <c r="R12" s="11">
        <v>0.40760000000000002</v>
      </c>
      <c r="S12" s="11">
        <v>9.5313999999999997</v>
      </c>
      <c r="T12" s="7">
        <v>119</v>
      </c>
      <c r="U12" s="6">
        <v>43668</v>
      </c>
      <c r="V12" s="7">
        <v>8022975812</v>
      </c>
      <c r="W12" s="10" t="s">
        <v>69</v>
      </c>
      <c r="X12" s="7" t="s">
        <v>65</v>
      </c>
      <c r="Y12" s="10" t="s">
        <v>66</v>
      </c>
      <c r="Z12" s="7" t="s">
        <v>45</v>
      </c>
      <c r="AA12" s="10" t="s">
        <v>46</v>
      </c>
      <c r="AB12" s="11">
        <f t="shared" si="0"/>
        <v>9.9390000000000006E-2</v>
      </c>
    </row>
    <row r="13" spans="1:28" x14ac:dyDescent="0.35">
      <c r="A13" s="4">
        <v>3797</v>
      </c>
      <c r="B13" s="5" t="s">
        <v>70</v>
      </c>
      <c r="C13" s="6">
        <v>43685</v>
      </c>
      <c r="D13" s="7">
        <v>114</v>
      </c>
      <c r="E13" s="8" t="s">
        <v>34</v>
      </c>
      <c r="F13" s="7" t="s">
        <v>35</v>
      </c>
      <c r="G13" s="10" t="s">
        <v>36</v>
      </c>
      <c r="H13" s="7" t="str">
        <f>"000003"</f>
        <v>000003</v>
      </c>
      <c r="I13" s="6">
        <v>42947</v>
      </c>
      <c r="J13" s="7" t="str">
        <f>"000117"</f>
        <v>000117</v>
      </c>
      <c r="K13" s="6">
        <v>43759</v>
      </c>
      <c r="L13" s="7" t="str">
        <f>"000117"</f>
        <v>000117</v>
      </c>
      <c r="M13" s="6">
        <v>43759</v>
      </c>
      <c r="N13" s="7">
        <v>16</v>
      </c>
      <c r="O13" s="7" t="str">
        <f>""</f>
        <v/>
      </c>
      <c r="P13" s="7"/>
      <c r="Q13" s="11">
        <v>3.5479599999999998</v>
      </c>
      <c r="R13" s="11">
        <v>0.45972000000000002</v>
      </c>
      <c r="S13" s="11">
        <v>3.0882399999999999</v>
      </c>
      <c r="T13" s="7">
        <v>149</v>
      </c>
      <c r="U13" s="6">
        <v>43685</v>
      </c>
      <c r="V13" s="7">
        <v>9901801661</v>
      </c>
      <c r="W13" s="10" t="s">
        <v>37</v>
      </c>
      <c r="X13" s="7" t="s">
        <v>33</v>
      </c>
      <c r="Y13" s="10" t="s">
        <v>32</v>
      </c>
      <c r="Z13" s="7" t="s">
        <v>30</v>
      </c>
      <c r="AA13" s="10" t="s">
        <v>31</v>
      </c>
      <c r="AB13" s="11">
        <f t="shared" si="0"/>
        <v>3.54796E-2</v>
      </c>
    </row>
    <row r="14" spans="1:28" x14ac:dyDescent="0.35">
      <c r="A14" s="4">
        <v>3798</v>
      </c>
      <c r="B14" s="5" t="s">
        <v>70</v>
      </c>
      <c r="C14" s="6">
        <v>43693</v>
      </c>
      <c r="D14" s="7">
        <v>114</v>
      </c>
      <c r="E14" s="8" t="s">
        <v>34</v>
      </c>
      <c r="F14" s="7" t="s">
        <v>71</v>
      </c>
      <c r="G14" s="10" t="s">
        <v>72</v>
      </c>
      <c r="H14" s="7" t="str">
        <f>"000011"</f>
        <v>000011</v>
      </c>
      <c r="I14" s="6">
        <v>43197</v>
      </c>
      <c r="J14" s="7" t="str">
        <f>"000033"</f>
        <v>000033</v>
      </c>
      <c r="K14" s="6">
        <v>43648</v>
      </c>
      <c r="L14" s="7" t="str">
        <f>"000052"</f>
        <v>000052</v>
      </c>
      <c r="M14" s="6">
        <v>43648</v>
      </c>
      <c r="N14" s="7">
        <v>17</v>
      </c>
      <c r="O14" s="7" t="str">
        <f>"004219"</f>
        <v>004219</v>
      </c>
      <c r="P14" s="6">
        <v>43679</v>
      </c>
      <c r="Q14" s="11">
        <v>8.3796499999999998</v>
      </c>
      <c r="R14" s="11">
        <v>0.40279999999999999</v>
      </c>
      <c r="S14" s="11">
        <v>7.9768499999999998</v>
      </c>
      <c r="T14" s="7">
        <v>155</v>
      </c>
      <c r="U14" s="6">
        <v>43693</v>
      </c>
      <c r="V14" s="7">
        <v>8022975812</v>
      </c>
      <c r="W14" s="10" t="s">
        <v>73</v>
      </c>
      <c r="X14" s="7" t="s">
        <v>65</v>
      </c>
      <c r="Y14" s="10" t="s">
        <v>66</v>
      </c>
      <c r="Z14" s="7" t="s">
        <v>45</v>
      </c>
      <c r="AA14" s="10" t="s">
        <v>46</v>
      </c>
      <c r="AB14" s="11">
        <f t="shared" si="0"/>
        <v>8.3796499999999996E-2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2020-01-30T06:28:21Z</dcterms:modified>
</cp:coreProperties>
</file>