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L11" i="1"/>
  <c r="J11" i="1"/>
  <c r="H11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O6" i="1"/>
  <c r="L6" i="1"/>
  <c r="J6" i="1"/>
  <c r="H6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<sst xmlns="http://schemas.openxmlformats.org/spreadsheetml/2006/main" count="118" uniqueCount="80">
  <si>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</si>
  <si>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</si>
  <si>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</si>
  <si>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</si>
  <si>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</si>
  <si>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</si>
  <si>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</si>
  <si>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</si>
  <si>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</si>
  <si>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</si>
  <si>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</si>
  <si>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</si>
  <si>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</si>
  <si>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</si>
  <si>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</si>
  <si>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</si>
  <si>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</si>
  <si>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</si>
  <si>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</si>
  <si>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</si>
  <si>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</si>
  <si>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</si>
  <si>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</si>
  <si>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</si>
  <si>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</si>
  <si>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</si>
  <si>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</si>
  <si>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</si>
  <si>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</si>
  <si>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</si>
  <si>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May</t>
  </si>
  <si>
    <t>P2415</t>
  </si>
  <si>
    <t>Reserve fund for TandF Committee</t>
  </si>
  <si>
    <t>P3110</t>
  </si>
  <si>
    <t>14th Finance Commission Grant Works</t>
  </si>
  <si>
    <t>Technical Manager  (West) Karnataka Rural Infrastructure Development Limited</t>
  </si>
  <si>
    <t>P3291</t>
  </si>
  <si>
    <t>14th Fin  -Maintenance of Cremotorium, Burial Grounds</t>
  </si>
  <si>
    <t>P3292</t>
  </si>
  <si>
    <t>14th Finance Commission Works - Community Property Maintenance (including Parks)</t>
  </si>
  <si>
    <t>ddo326</t>
  </si>
  <si>
    <t xml:space="preserve"> Executive Engineer SWM 1 Central Zone</t>
  </si>
  <si>
    <t>ddo204</t>
  </si>
  <si>
    <t xml:space="preserve"> Assistant Executive Engineer Chickpet West Zone</t>
  </si>
  <si>
    <t>Binni Pete</t>
  </si>
  <si>
    <t>121-18-000043</t>
  </si>
  <si>
    <t>Drilling of borewells at Magadi road 7th cross near Mariyamma temple road, 13th cross Bhuvaneshwarinagar, Kalayani road 7th main 6th cross Magadi road near Krishnappa choultry in ward no 121</t>
  </si>
  <si>
    <t>121-18-000062</t>
  </si>
  <si>
    <t>Drilling of Borewells in K P Agrahara and Binnypet in ward no 121</t>
  </si>
  <si>
    <t>P3261</t>
  </si>
  <si>
    <t>Zone Works Special Grants to Womens represented wards  Rs.20.00 Lakhs per ward</t>
  </si>
  <si>
    <t>121-17-000036</t>
  </si>
  <si>
    <t>Innovation of BBMP School Building and Repairs of Toilets at 1st cross Magadi road in ward no121</t>
  </si>
  <si>
    <t>Executive Engineer-1, KRIDL</t>
  </si>
  <si>
    <t>121-18-000039</t>
  </si>
  <si>
    <t>Maintenance of BBMP Buildings  in ward no 121 Binnypet at Cottonpet Sub Division</t>
  </si>
  <si>
    <t>121-18-000040</t>
  </si>
  <si>
    <t>Community Property Maintenance (Including Parks)  in ward no 121 Binnypet at Cottonpet Sub Division</t>
  </si>
  <si>
    <t>July</t>
  </si>
  <si>
    <t>121-17-000024</t>
  </si>
  <si>
    <t>Emergency Works in Ward No. 121</t>
  </si>
  <si>
    <t>Technical Manager KRIDL West</t>
  </si>
  <si>
    <t>P1771</t>
  </si>
  <si>
    <t>Zone Works - POW Works</t>
  </si>
  <si>
    <t>121-16-000035</t>
  </si>
  <si>
    <t>Construction of Parapit wall at BBMP Degree college of Magadi road Opp: Venkateshwara Tex-tiles in ward.121</t>
  </si>
  <si>
    <t>Technical Manager (West) Karnataka Rural Infrastructure Development Limited</t>
  </si>
  <si>
    <t>P0190</t>
  </si>
  <si>
    <t>Works sanctioned by Hon Mayor</t>
  </si>
  <si>
    <t>August</t>
  </si>
  <si>
    <t>121-17-000022</t>
  </si>
  <si>
    <t>Providing Rain water Harvesting in Ward No. 121</t>
  </si>
  <si>
    <t>N Ramesh Raju</t>
  </si>
  <si>
    <t>October</t>
  </si>
  <si>
    <t>121-18-000006</t>
  </si>
  <si>
    <t>Providing and Instalation and R O Plants with Drilling Borewell and pipeline at Binny Pet In Ward No 121</t>
  </si>
  <si>
    <t>P3332</t>
  </si>
  <si>
    <t>Special Development works at Ward No. 02,12,22,23,24,25,30,31,37, 38,40,41,42,47,49,53,55,56,59,73,77,78,81,74,87,97,102,117,118,120,121,131,134,136,140,135,147,148,152,157,170,172,176 ( 43 wards Rs.4.00 Cr. Each)</t>
  </si>
  <si>
    <t>121-18-000008</t>
  </si>
  <si>
    <t>Providing and Instalation and R O Plants with Drilling Borewell and pipeline at KP Agrahara In Ward No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</si>
</sst>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workbookViewId="0">
      <selection activeCell="A2" sqref="A2:XFD11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3913</v>
      </c>
      <c r="B2" s="5" t="s">
        <v>28</v>
      </c>
      <c r="C2" s="6">
        <v>43566</v>
      </c>
      <c r="D2" s="7">
        <v>121</v>
      </c>
      <c r="E2" s="8" t="s">
        <v>44</v>
      </c>
      <c r="F2" s="7" t="s">
        <v>45</v>
      </c>
      <c r="G2" s="8" t="s">
        <v>46</v>
      </c>
      <c r="H2" s="7" t="str">
        <f>"000053"</f>
        <v>000053</v>
      </c>
      <c r="I2" s="6">
        <v>43270</v>
      </c>
      <c r="J2" s="7" t="str">
        <f>"000011"</f>
        <v>000011</v>
      </c>
      <c r="K2" s="6">
        <v>43270</v>
      </c>
      <c r="L2" s="7" t="str">
        <f>"000052"</f>
        <v>000052</v>
      </c>
      <c r="M2" s="6">
        <v>43270</v>
      </c>
      <c r="N2" s="7">
        <v>18</v>
      </c>
      <c r="O2" s="7" t="str">
        <f>"000160"</f>
        <v>000160</v>
      </c>
      <c r="P2" s="6">
        <v>43563</v>
      </c>
      <c r="Q2" s="9">
        <v>22.751609999999999</v>
      </c>
      <c r="R2" s="9">
        <v>2.4812500000000002</v>
      </c>
      <c r="S2" s="9">
        <v>20.27036</v>
      </c>
      <c r="T2" s="7">
        <v>11</v>
      </c>
      <c r="U2" s="6">
        <v>43566</v>
      </c>
      <c r="V2" s="7">
        <v>9483161122</v>
      </c>
      <c r="W2" s="8" t="s">
        <v>35</v>
      </c>
      <c r="X2" s="7" t="s">
        <v>31</v>
      </c>
      <c r="Y2" s="8" t="s">
        <v>32</v>
      </c>
      <c r="Z2" s="7" t="s">
        <v>42</v>
      </c>
      <c r="AA2" s="8" t="s">
        <v>43</v>
      </c>
      <c r="AB2" s="9">
        <f>Q2/100</f>
        <v>0.2275161</v>
      </c>
    </row>
    <row r="3" spans="1:28" x14ac:dyDescent="0.35">
      <c r="A3" s="4">
        <v>3914</v>
      </c>
      <c r="B3" s="5" t="s">
        <v>28</v>
      </c>
      <c r="C3" s="6">
        <v>43566</v>
      </c>
      <c r="D3" s="7">
        <v>121</v>
      </c>
      <c r="E3" s="8" t="s">
        <v>44</v>
      </c>
      <c r="F3" s="7" t="s">
        <v>47</v>
      </c>
      <c r="G3" s="8" t="s">
        <v>48</v>
      </c>
      <c r="H3" s="7" t="str">
        <f>"000054"</f>
        <v>000054</v>
      </c>
      <c r="I3" s="6">
        <v>43270</v>
      </c>
      <c r="J3" s="7" t="str">
        <f>"000012"</f>
        <v>000012</v>
      </c>
      <c r="K3" s="6">
        <v>43270</v>
      </c>
      <c r="L3" s="7" t="str">
        <f>"000053"</f>
        <v>000053</v>
      </c>
      <c r="M3" s="6">
        <v>43270</v>
      </c>
      <c r="N3" s="7">
        <v>18</v>
      </c>
      <c r="O3" s="7" t="str">
        <f>"000161"</f>
        <v>000161</v>
      </c>
      <c r="P3" s="6">
        <v>43563</v>
      </c>
      <c r="Q3" s="9">
        <v>18.421800000000001</v>
      </c>
      <c r="R3" s="9">
        <v>2.0595500000000002</v>
      </c>
      <c r="S3" s="9">
        <v>16.36225</v>
      </c>
      <c r="T3" s="7">
        <v>11</v>
      </c>
      <c r="U3" s="6">
        <v>43566</v>
      </c>
      <c r="V3" s="7">
        <v>9483161122</v>
      </c>
      <c r="W3" s="8" t="s">
        <v>35</v>
      </c>
      <c r="X3" s="7" t="s">
        <v>49</v>
      </c>
      <c r="Y3" s="8" t="s">
        <v>50</v>
      </c>
      <c r="Z3" s="7" t="s">
        <v>42</v>
      </c>
      <c r="AA3" s="8" t="s">
        <v>43</v>
      </c>
      <c r="AB3" s="9">
        <f>Q3/100</f>
        <v>0.18421800000000002</v>
      </c>
    </row>
    <row r="4" spans="1:28" x14ac:dyDescent="0.35">
      <c r="A4" s="4">
        <v>3915</v>
      </c>
      <c r="B4" s="5" t="s">
        <v>30</v>
      </c>
      <c r="C4" s="6">
        <v>43591</v>
      </c>
      <c r="D4" s="7">
        <v>121</v>
      </c>
      <c r="E4" s="8" t="s">
        <v>44</v>
      </c>
      <c r="F4" s="7" t="s">
        <v>51</v>
      </c>
      <c r="G4" s="8" t="s">
        <v>52</v>
      </c>
      <c r="H4" s="7" t="str">
        <f>"000033"</f>
        <v>000033</v>
      </c>
      <c r="I4" s="6">
        <v>43454</v>
      </c>
      <c r="J4" s="7" t="str">
        <f>"000139"</f>
        <v>000139</v>
      </c>
      <c r="K4" s="6">
        <v>43504</v>
      </c>
      <c r="L4" s="7" t="str">
        <f>"000140"</f>
        <v>000140</v>
      </c>
      <c r="M4" s="6">
        <v>43504</v>
      </c>
      <c r="N4" s="7">
        <v>17</v>
      </c>
      <c r="O4" s="7" t="str">
        <f>"001309"</f>
        <v>001309</v>
      </c>
      <c r="P4" s="6">
        <v>43588</v>
      </c>
      <c r="Q4" s="9">
        <v>49.921579999999999</v>
      </c>
      <c r="R4" s="9">
        <v>5.1220800000000004</v>
      </c>
      <c r="S4" s="9">
        <v>44.799500000000002</v>
      </c>
      <c r="T4" s="7">
        <v>35</v>
      </c>
      <c r="U4" s="6">
        <v>43591</v>
      </c>
      <c r="V4" s="7">
        <v>9980276229</v>
      </c>
      <c r="W4" s="8" t="s">
        <v>53</v>
      </c>
      <c r="X4" s="7" t="s">
        <v>33</v>
      </c>
      <c r="Y4" s="8" t="s">
        <v>34</v>
      </c>
      <c r="Z4" s="7" t="s">
        <v>40</v>
      </c>
      <c r="AA4" s="8" t="s">
        <v>41</v>
      </c>
      <c r="AB4" s="9">
        <f>Q4/100</f>
        <v>0.49921579999999999</v>
      </c>
    </row>
    <row r="5" spans="1:28" x14ac:dyDescent="0.35">
      <c r="A5" s="4">
        <v>3916</v>
      </c>
      <c r="B5" s="5" t="s">
        <v>29</v>
      </c>
      <c r="C5" s="6">
        <v>43628</v>
      </c>
      <c r="D5" s="7">
        <v>121</v>
      </c>
      <c r="E5" s="8" t="s">
        <v>44</v>
      </c>
      <c r="F5" s="7" t="s">
        <v>54</v>
      </c>
      <c r="G5" s="8" t="s">
        <v>55</v>
      </c>
      <c r="H5" s="7" t="str">
        <f>"000283"</f>
        <v>000283</v>
      </c>
      <c r="I5" s="6">
        <v>43538</v>
      </c>
      <c r="J5" s="7" t="str">
        <f>"000095"</f>
        <v>000095</v>
      </c>
      <c r="K5" s="6">
        <v>43538</v>
      </c>
      <c r="L5" s="7" t="str">
        <f>"000278"</f>
        <v>000278</v>
      </c>
      <c r="M5" s="6">
        <v>43538</v>
      </c>
      <c r="N5" s="7">
        <v>18</v>
      </c>
      <c r="O5" s="7" t="str">
        <f>"002518"</f>
        <v>002518</v>
      </c>
      <c r="P5" s="6">
        <v>43622</v>
      </c>
      <c r="Q5" s="9">
        <v>4.9881799999999998</v>
      </c>
      <c r="R5" s="9">
        <v>0.75353000000000003</v>
      </c>
      <c r="S5" s="9">
        <v>4.2346500000000002</v>
      </c>
      <c r="T5" s="7">
        <v>78</v>
      </c>
      <c r="U5" s="6">
        <v>43628</v>
      </c>
      <c r="V5" s="7">
        <v>9483161122</v>
      </c>
      <c r="W5" s="8" t="s">
        <v>35</v>
      </c>
      <c r="X5" s="7" t="s">
        <v>36</v>
      </c>
      <c r="Y5" s="8" t="s">
        <v>37</v>
      </c>
      <c r="Z5" s="7" t="s">
        <v>42</v>
      </c>
      <c r="AA5" s="8" t="s">
        <v>43</v>
      </c>
      <c r="AB5" s="9">
        <v>4.9881799999999997E-2</v>
      </c>
    </row>
    <row r="6" spans="1:28" x14ac:dyDescent="0.35">
      <c r="A6" s="4">
        <v>3917</v>
      </c>
      <c r="B6" s="5" t="s">
        <v>29</v>
      </c>
      <c r="C6" s="6">
        <v>43628</v>
      </c>
      <c r="D6" s="7">
        <v>121</v>
      </c>
      <c r="E6" s="8" t="s">
        <v>44</v>
      </c>
      <c r="F6" s="7" t="s">
        <v>56</v>
      </c>
      <c r="G6" s="8" t="s">
        <v>57</v>
      </c>
      <c r="H6" s="7" t="str">
        <f>"000284"</f>
        <v>000284</v>
      </c>
      <c r="I6" s="6">
        <v>43538</v>
      </c>
      <c r="J6" s="7" t="str">
        <f>"000096"</f>
        <v>000096</v>
      </c>
      <c r="K6" s="6">
        <v>43538</v>
      </c>
      <c r="L6" s="7" t="str">
        <f>"000279"</f>
        <v>000279</v>
      </c>
      <c r="M6" s="6">
        <v>43538</v>
      </c>
      <c r="N6" s="7">
        <v>18</v>
      </c>
      <c r="O6" s="7" t="str">
        <f>"002519"</f>
        <v>002519</v>
      </c>
      <c r="P6" s="6">
        <v>43622</v>
      </c>
      <c r="Q6" s="9">
        <v>4.9960100000000001</v>
      </c>
      <c r="R6" s="9">
        <v>0.63698999999999995</v>
      </c>
      <c r="S6" s="9">
        <v>4.3590200000000001</v>
      </c>
      <c r="T6" s="7">
        <v>78</v>
      </c>
      <c r="U6" s="6">
        <v>43628</v>
      </c>
      <c r="V6" s="7">
        <v>9483161122</v>
      </c>
      <c r="W6" s="8" t="s">
        <v>35</v>
      </c>
      <c r="X6" s="7" t="s">
        <v>38</v>
      </c>
      <c r="Y6" s="8" t="s">
        <v>39</v>
      </c>
      <c r="Z6" s="7" t="s">
        <v>42</v>
      </c>
      <c r="AA6" s="8" t="s">
        <v>43</v>
      </c>
      <c r="AB6" s="9">
        <v>4.99601E-2</v>
      </c>
    </row>
    <row r="7" spans="1:28" x14ac:dyDescent="0.35">
      <c r="A7" s="4">
        <v>3918</v>
      </c>
      <c r="B7" s="5" t="s">
        <v>58</v>
      </c>
      <c r="C7" s="6">
        <v>43647</v>
      </c>
      <c r="D7" s="7">
        <v>121</v>
      </c>
      <c r="E7" s="8" t="s">
        <v>44</v>
      </c>
      <c r="F7" s="7" t="s">
        <v>59</v>
      </c>
      <c r="G7" s="10" t="s">
        <v>60</v>
      </c>
      <c r="H7" s="7" t="str">
        <f>"000038"</f>
        <v>000038</v>
      </c>
      <c r="I7" s="6">
        <v>43108</v>
      </c>
      <c r="J7" s="7" t="str">
        <f>"000009"</f>
        <v>000009</v>
      </c>
      <c r="K7" s="6">
        <v>43108</v>
      </c>
      <c r="L7" s="7" t="str">
        <f>"000037"</f>
        <v>000037</v>
      </c>
      <c r="M7" s="6">
        <v>43108</v>
      </c>
      <c r="N7" s="7">
        <v>17</v>
      </c>
      <c r="O7" s="7" t="str">
        <f>"003008"</f>
        <v>003008</v>
      </c>
      <c r="P7" s="6">
        <v>43640</v>
      </c>
      <c r="Q7" s="11">
        <v>10.09369</v>
      </c>
      <c r="R7" s="11">
        <v>1.2337</v>
      </c>
      <c r="S7" s="11">
        <v>8.8599899999999998</v>
      </c>
      <c r="T7" s="7">
        <v>96</v>
      </c>
      <c r="U7" s="6">
        <v>43647</v>
      </c>
      <c r="V7" s="7">
        <v>9483161122</v>
      </c>
      <c r="W7" s="10" t="s">
        <v>61</v>
      </c>
      <c r="X7" s="7" t="s">
        <v>62</v>
      </c>
      <c r="Y7" s="10" t="s">
        <v>63</v>
      </c>
      <c r="Z7" s="7" t="s">
        <v>42</v>
      </c>
      <c r="AA7" s="10" t="s">
        <v>43</v>
      </c>
      <c r="AB7" s="11">
        <f>Q7/100</f>
        <v>0.10093690000000001</v>
      </c>
    </row>
    <row r="8" spans="1:28" x14ac:dyDescent="0.35">
      <c r="A8" s="4">
        <v>3919</v>
      </c>
      <c r="B8" s="5" t="s">
        <v>58</v>
      </c>
      <c r="C8" s="6">
        <v>43648</v>
      </c>
      <c r="D8" s="7">
        <v>121</v>
      </c>
      <c r="E8" s="8" t="s">
        <v>44</v>
      </c>
      <c r="F8" s="7" t="s">
        <v>64</v>
      </c>
      <c r="G8" s="10" t="s">
        <v>65</v>
      </c>
      <c r="H8" s="7" t="str">
        <f>"000067"</f>
        <v>000067</v>
      </c>
      <c r="I8" s="6">
        <v>43285</v>
      </c>
      <c r="J8" s="7" t="str">
        <f>"000017"</f>
        <v>000017</v>
      </c>
      <c r="K8" s="6">
        <v>43285</v>
      </c>
      <c r="L8" s="7" t="str">
        <f>"000067"</f>
        <v>000067</v>
      </c>
      <c r="M8" s="6">
        <v>43285</v>
      </c>
      <c r="N8" s="7">
        <v>16</v>
      </c>
      <c r="O8" s="7" t="str">
        <f>"002909"</f>
        <v>002909</v>
      </c>
      <c r="P8" s="6">
        <v>43637</v>
      </c>
      <c r="Q8" s="11">
        <v>7</v>
      </c>
      <c r="R8" s="11">
        <v>1.0914999999999999</v>
      </c>
      <c r="S8" s="11">
        <v>5.9085000000000001</v>
      </c>
      <c r="T8" s="7">
        <v>103</v>
      </c>
      <c r="U8" s="6">
        <v>43648</v>
      </c>
      <c r="V8" s="7">
        <v>9483161122</v>
      </c>
      <c r="W8" s="10" t="s">
        <v>66</v>
      </c>
      <c r="X8" s="7" t="s">
        <v>67</v>
      </c>
      <c r="Y8" s="10" t="s">
        <v>68</v>
      </c>
      <c r="Z8" s="7" t="s">
        <v>42</v>
      </c>
      <c r="AA8" s="10" t="s">
        <v>43</v>
      </c>
      <c r="AB8" s="11">
        <f>Q8/100</f>
        <v>7.0000000000000007E-2</v>
      </c>
    </row>
    <row r="9" spans="1:28" x14ac:dyDescent="0.35">
      <c r="A9" s="4">
        <v>3920</v>
      </c>
      <c r="B9" s="5" t="s">
        <v>69</v>
      </c>
      <c r="C9" s="6">
        <v>43696</v>
      </c>
      <c r="D9" s="7">
        <v>121</v>
      </c>
      <c r="E9" s="8" t="s">
        <v>44</v>
      </c>
      <c r="F9" s="7" t="s">
        <v>70</v>
      </c>
      <c r="G9" s="10" t="s">
        <v>71</v>
      </c>
      <c r="H9" s="7" t="str">
        <f>"000069"</f>
        <v>000069</v>
      </c>
      <c r="I9" s="6">
        <v>43175</v>
      </c>
      <c r="J9" s="7" t="str">
        <f>"000017"</f>
        <v>000017</v>
      </c>
      <c r="K9" s="6">
        <v>43175</v>
      </c>
      <c r="L9" s="7" t="str">
        <f>"000067"</f>
        <v>000067</v>
      </c>
      <c r="M9" s="6">
        <v>43175</v>
      </c>
      <c r="N9" s="7">
        <v>17</v>
      </c>
      <c r="O9" s="7" t="str">
        <f>"004465"</f>
        <v>004465</v>
      </c>
      <c r="P9" s="6">
        <v>43691</v>
      </c>
      <c r="Q9" s="11">
        <v>9.8814899999999994</v>
      </c>
      <c r="R9" s="11">
        <v>1.31491</v>
      </c>
      <c r="S9" s="11">
        <v>8.5665800000000001</v>
      </c>
      <c r="T9" s="7">
        <v>158</v>
      </c>
      <c r="U9" s="6">
        <v>43696</v>
      </c>
      <c r="V9" s="7">
        <v>9663079036</v>
      </c>
      <c r="W9" s="10" t="s">
        <v>72</v>
      </c>
      <c r="X9" s="7" t="s">
        <v>62</v>
      </c>
      <c r="Y9" s="10" t="s">
        <v>63</v>
      </c>
      <c r="Z9" s="7" t="s">
        <v>42</v>
      </c>
      <c r="AA9" s="10" t="s">
        <v>43</v>
      </c>
      <c r="AB9" s="11">
        <f>Q9/100</f>
        <v>9.8814899999999997E-2</v>
      </c>
    </row>
    <row r="10" spans="1:28" x14ac:dyDescent="0.35">
      <c r="A10" s="4">
        <v>3921</v>
      </c>
      <c r="B10" s="5" t="s">
        <v>73</v>
      </c>
      <c r="C10" s="6">
        <v>43766</v>
      </c>
      <c r="D10" s="4">
        <v>121</v>
      </c>
      <c r="E10" s="8" t="s">
        <v>44</v>
      </c>
      <c r="F10" s="7" t="s">
        <v>74</v>
      </c>
      <c r="G10" s="8" t="s">
        <v>75</v>
      </c>
      <c r="H10" s="7" t="str">
        <f>"000124"</f>
        <v>000124</v>
      </c>
      <c r="I10" s="6">
        <v>43325</v>
      </c>
      <c r="J10" s="7" t="str">
        <f>"000030"</f>
        <v>000030</v>
      </c>
      <c r="K10" s="6">
        <v>43325</v>
      </c>
      <c r="L10" s="7" t="str">
        <f>"000121"</f>
        <v>000121</v>
      </c>
      <c r="M10" s="6">
        <v>43325</v>
      </c>
      <c r="N10" s="7">
        <v>18</v>
      </c>
      <c r="O10" s="7" t="str">
        <f>"005954"</f>
        <v>005954</v>
      </c>
      <c r="P10" s="6">
        <v>43763</v>
      </c>
      <c r="Q10" s="9">
        <v>19.987739999999999</v>
      </c>
      <c r="R10" s="9">
        <v>1.9522999999999999</v>
      </c>
      <c r="S10" s="9">
        <v>18.035440000000001</v>
      </c>
      <c r="T10" s="7">
        <v>13</v>
      </c>
      <c r="U10" s="6">
        <v>43766</v>
      </c>
      <c r="V10" s="7">
        <v>9483161122</v>
      </c>
      <c r="W10" s="8" t="s">
        <v>66</v>
      </c>
      <c r="X10" s="7" t="s">
        <v>76</v>
      </c>
      <c r="Y10" s="8" t="s">
        <v>77</v>
      </c>
      <c r="Z10" s="7" t="s">
        <v>42</v>
      </c>
      <c r="AA10" s="8" t="s">
        <v>43</v>
      </c>
      <c r="AB10" s="9">
        <v>0.19987739999999998</v>
      </c>
    </row>
    <row r="11" spans="1:28" x14ac:dyDescent="0.35">
      <c r="A11" s="4">
        <v>3922</v>
      </c>
      <c r="B11" s="5" t="s">
        <v>73</v>
      </c>
      <c r="C11" s="6">
        <v>43766</v>
      </c>
      <c r="D11" s="4">
        <v>121</v>
      </c>
      <c r="E11" s="8" t="s">
        <v>44</v>
      </c>
      <c r="F11" s="7" t="s">
        <v>78</v>
      </c>
      <c r="G11" s="8" t="s">
        <v>79</v>
      </c>
      <c r="H11" s="7" t="str">
        <f>"000125"</f>
        <v>000125</v>
      </c>
      <c r="I11" s="6">
        <v>43325</v>
      </c>
      <c r="J11" s="7" t="str">
        <f>"000031"</f>
        <v>000031</v>
      </c>
      <c r="K11" s="6">
        <v>43325</v>
      </c>
      <c r="L11" s="7" t="str">
        <f>"000122"</f>
        <v>000122</v>
      </c>
      <c r="M11" s="6">
        <v>43325</v>
      </c>
      <c r="N11" s="7">
        <v>18</v>
      </c>
      <c r="O11" s="7" t="str">
        <f>"005955"</f>
        <v>005955</v>
      </c>
      <c r="P11" s="6">
        <v>43763</v>
      </c>
      <c r="Q11" s="9">
        <v>19.987739999999999</v>
      </c>
      <c r="R11" s="9">
        <v>1.9522999999999999</v>
      </c>
      <c r="S11" s="9">
        <v>18.035440000000001</v>
      </c>
      <c r="T11" s="7">
        <v>13</v>
      </c>
      <c r="U11" s="6">
        <v>43766</v>
      </c>
      <c r="V11" s="7">
        <v>9483161122</v>
      </c>
      <c r="W11" s="8" t="s">
        <v>66</v>
      </c>
      <c r="X11" s="7" t="s">
        <v>76</v>
      </c>
      <c r="Y11" s="8" t="s">
        <v>77</v>
      </c>
      <c r="Z11" s="7" t="s">
        <v>42</v>
      </c>
      <c r="AA11" s="8" t="s">
        <v>43</v>
      </c>
      <c r="AB11" s="9">
        <v>0.19987739999999998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2020-01-30T06:30:17Z</dcterms:modified>
</cp:coreProperties>
</file>