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<sst xmlns="http://schemas.openxmlformats.org/spreadsheetml/2006/main" count="226" uniqueCount="93">
  <si>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</si>
  <si>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</si>
  <si>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</si>
  <si>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</si>
  <si>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</si>
  <si>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</si>
  <si>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</si>
  <si>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</si>
  <si>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</si>
  <si>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</si>
  <si>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</si>
  <si>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</si>
  <si>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</si>
  <si>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</si>
  <si>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</si>
  <si>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</si>
  <si>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</si>
  <si>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</si>
  <si>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</si>
  <si>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</si>
  <si>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</si>
  <si>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</si>
  <si>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</si>
  <si>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</si>
  <si>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</si>
  <si>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</si>
  <si>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</si>
  <si>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</si>
  <si>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</si>
  <si>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</si>
  <si>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</si>
  <si>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</si>
  <si>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</si>
  <si>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</si>
  <si>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</si>
  <si>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</si>
  <si>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P0294</t>
  </si>
  <si>
    <t>M and R to Electrical Inst in BMP Buildings, Schools, M.Homes, Community Halls, Markets and Others</t>
  </si>
  <si>
    <t>M/s KRIDL</t>
  </si>
  <si>
    <t>ddo258</t>
  </si>
  <si>
    <t xml:space="preserve"> Executive Engineer Electrical South Zone</t>
  </si>
  <si>
    <t>Kempapura Agrahara</t>
  </si>
  <si>
    <t>122-17-000040</t>
  </si>
  <si>
    <t>Annual Electrical Maintenance of BBMP Buildings Coming Under Vijayanagara Constituency Ward No 122</t>
  </si>
  <si>
    <t>SMG Electricals (AC Ramesh)</t>
  </si>
  <si>
    <t>122-16-000001</t>
  </si>
  <si>
    <t>Operation and Maintenance of Street Lighting System in Ward No.122 and 124 Package S-19 of South Zone</t>
  </si>
  <si>
    <t>Sri Manjunatha Enterprises (B.Shankar Rao)</t>
  </si>
  <si>
    <t>122-16-000002</t>
  </si>
  <si>
    <t>Operation and Maintenance of Highmast street lighting system in Vijayanagara and Basavanagudi Assembly Constituency ward no.122 to 124, 132 to 134, 162 to 164, 154 to 158 Package S-30 of South Zone</t>
  </si>
  <si>
    <t>M/s. Sri Manjunatha Enterprises</t>
  </si>
  <si>
    <t>122-18-000007</t>
  </si>
  <si>
    <t>Providing and filling pot holes and engaging labour to remove debris in cross roads of ward no 122 K P Agrahara</t>
  </si>
  <si>
    <t>Technical Manager-2</t>
  </si>
  <si>
    <t>P3336</t>
  </si>
  <si>
    <t>Special Development works at Ward No.63,84,86,112,144 ( 05 wards Rs.10.00 Cr. Each) and Ward no.60,80,113,122 ( 04 wards Rs.11.00 Cr. Each)</t>
  </si>
  <si>
    <t>ddo266</t>
  </si>
  <si>
    <t xml:space="preserve"> Assistant Executive Engineer Vijayanagara South Zone</t>
  </si>
  <si>
    <t>122-18-000024</t>
  </si>
  <si>
    <t>Providing Asphalt pot holes to cross of Mahadeshwara temple in ward no 122 K P Agrahara</t>
  </si>
  <si>
    <t>122-17-000042</t>
  </si>
  <si>
    <t>Development of Roads and Drains in Ward No 122 Kempapura Agrahara</t>
  </si>
  <si>
    <t>122-17-000036</t>
  </si>
  <si>
    <t>Construction of culverts in ward no 122</t>
  </si>
  <si>
    <t>Shyamasundar G</t>
  </si>
  <si>
    <t>July</t>
  </si>
  <si>
    <t>122-18-000008</t>
  </si>
  <si>
    <t>Improvements and reconstruction of drains to cross roads of Kadapa Swamy mutt in ward no 122 K P Agrahara</t>
  </si>
  <si>
    <t>122-18-000004</t>
  </si>
  <si>
    <t>Desilting of Drains and improvements to Drains in 16th cross roads in ward no 122 K P Agrahara in ward no 122</t>
  </si>
  <si>
    <t>122-18-000006</t>
  </si>
  <si>
    <t>Desilting of Drains and improvement to drains in 3rd main cross roads in ward no 122 K P Agrahara</t>
  </si>
  <si>
    <t>122-18-000003</t>
  </si>
  <si>
    <t xml:space="preserve">Desilting of Drains and improvements to 8th cross roads in ward no 122 </t>
  </si>
  <si>
    <t>August</t>
  </si>
  <si>
    <t>October</t>
  </si>
  <si>
    <t>122-18-000030</t>
  </si>
  <si>
    <t>Drilling of Borewells and providing water supply connection to water scarcity area in ward no 122 KP Agrahara</t>
  </si>
  <si>
    <t>P1802</t>
  </si>
  <si>
    <t>Water Supply New Areas</t>
  </si>
  <si>
    <t>December</t>
  </si>
  <si>
    <t>122-18-000043</t>
  </si>
  <si>
    <t>Desiliting and Improvements to SWD in ward no 122 K P Agrahara</t>
  </si>
  <si>
    <t>KRIDL</t>
  </si>
  <si>
    <t>P3297</t>
  </si>
  <si>
    <t>14th Finance Commission Grants - SWD Works</t>
  </si>
  <si>
    <t>ddo313</t>
  </si>
  <si>
    <t xml:space="preserve"> Chief Engineer SWD Central Zone</t>
  </si>
  <si>
    <t>122-18-000041</t>
  </si>
  <si>
    <t>Providing repairs to UGD works in cross roads of 8th main in ward no 122 K P Agrahara</t>
  </si>
  <si>
    <t>The Chairman BWSSB</t>
  </si>
  <si>
    <t>P3295</t>
  </si>
  <si>
    <t>14th Finance Commission Works - UGD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</si>
</sst>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A2" sqref="A2:XFD23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3923</v>
      </c>
      <c r="B2" s="5" t="s">
        <v>28</v>
      </c>
      <c r="C2" s="6">
        <v>43566</v>
      </c>
      <c r="D2" s="7">
        <v>122</v>
      </c>
      <c r="E2" s="8" t="s">
        <v>41</v>
      </c>
      <c r="F2" s="7" t="s">
        <v>42</v>
      </c>
      <c r="G2" s="8" t="s">
        <v>43</v>
      </c>
      <c r="H2" s="7" t="str">
        <f>"000047"</f>
        <v>000047</v>
      </c>
      <c r="I2" s="6">
        <v>42935</v>
      </c>
      <c r="J2" s="7" t="str">
        <f>"000022"</f>
        <v>000022</v>
      </c>
      <c r="K2" s="6">
        <v>43277</v>
      </c>
      <c r="L2" s="7" t="str">
        <f>"000023"</f>
        <v>000023</v>
      </c>
      <c r="M2" s="6">
        <v>43277</v>
      </c>
      <c r="N2" s="7">
        <v>17</v>
      </c>
      <c r="O2" s="7" t="str">
        <f>"000190"</f>
        <v>000190</v>
      </c>
      <c r="P2" s="6">
        <v>43563</v>
      </c>
      <c r="Q2" s="9">
        <v>2.7376999999999998</v>
      </c>
      <c r="R2" s="9">
        <v>0.13961999999999999</v>
      </c>
      <c r="S2" s="9">
        <v>2.5980799999999999</v>
      </c>
      <c r="T2" s="7">
        <v>11</v>
      </c>
      <c r="U2" s="6">
        <v>43566</v>
      </c>
      <c r="V2" s="7">
        <v>0</v>
      </c>
      <c r="W2" s="8" t="s">
        <v>44</v>
      </c>
      <c r="X2" s="7" t="s">
        <v>36</v>
      </c>
      <c r="Y2" s="8" t="s">
        <v>37</v>
      </c>
      <c r="Z2" s="7" t="s">
        <v>39</v>
      </c>
      <c r="AA2" s="8" t="s">
        <v>40</v>
      </c>
      <c r="AB2" s="9">
        <f t="shared" ref="AB2:AB18" si="0">Q2/100</f>
        <v>2.7376999999999999E-2</v>
      </c>
    </row>
    <row r="3" spans="1:28" x14ac:dyDescent="0.35">
      <c r="A3" s="4">
        <v>3924</v>
      </c>
      <c r="B3" s="5" t="s">
        <v>28</v>
      </c>
      <c r="C3" s="6">
        <v>43567</v>
      </c>
      <c r="D3" s="7">
        <v>122</v>
      </c>
      <c r="E3" s="8" t="s">
        <v>41</v>
      </c>
      <c r="F3" s="7" t="s">
        <v>45</v>
      </c>
      <c r="G3" s="8" t="s">
        <v>46</v>
      </c>
      <c r="H3" s="7" t="str">
        <f>"000017"</f>
        <v>000017</v>
      </c>
      <c r="I3" s="6">
        <v>42934</v>
      </c>
      <c r="J3" s="7" t="str">
        <f>"000018"</f>
        <v>000018</v>
      </c>
      <c r="K3" s="6">
        <v>43595</v>
      </c>
      <c r="L3" s="7" t="str">
        <f>"000014"</f>
        <v>000014</v>
      </c>
      <c r="M3" s="6">
        <v>43595</v>
      </c>
      <c r="N3" s="7">
        <v>16</v>
      </c>
      <c r="O3" s="7" t="str">
        <f>""</f>
        <v/>
      </c>
      <c r="P3" s="6"/>
      <c r="Q3" s="9">
        <v>5.7571000000000003</v>
      </c>
      <c r="R3" s="9">
        <v>0.52875000000000005</v>
      </c>
      <c r="S3" s="9">
        <v>5.2283499999999998</v>
      </c>
      <c r="T3" s="7">
        <v>17</v>
      </c>
      <c r="U3" s="6">
        <v>43567</v>
      </c>
      <c r="V3" s="7">
        <v>0</v>
      </c>
      <c r="W3" s="8" t="s">
        <v>47</v>
      </c>
      <c r="X3" s="7" t="s">
        <v>33</v>
      </c>
      <c r="Y3" s="8" t="s">
        <v>32</v>
      </c>
      <c r="Z3" s="7" t="s">
        <v>39</v>
      </c>
      <c r="AA3" s="8" t="s">
        <v>40</v>
      </c>
      <c r="AB3" s="9">
        <f t="shared" si="0"/>
        <v>5.7571000000000004E-2</v>
      </c>
    </row>
    <row r="4" spans="1:28" x14ac:dyDescent="0.35">
      <c r="A4" s="4">
        <v>3925</v>
      </c>
      <c r="B4" s="5" t="s">
        <v>28</v>
      </c>
      <c r="C4" s="6">
        <v>43567</v>
      </c>
      <c r="D4" s="7">
        <v>122</v>
      </c>
      <c r="E4" s="8" t="s">
        <v>41</v>
      </c>
      <c r="F4" s="7" t="s">
        <v>48</v>
      </c>
      <c r="G4" s="8" t="s">
        <v>49</v>
      </c>
      <c r="H4" s="7" t="str">
        <f>"000030"</f>
        <v>000030</v>
      </c>
      <c r="I4" s="6">
        <v>42934</v>
      </c>
      <c r="J4" s="7" t="str">
        <f>"000032"</f>
        <v>000032</v>
      </c>
      <c r="K4" s="6">
        <v>43598</v>
      </c>
      <c r="L4" s="7" t="str">
        <f>"000033"</f>
        <v>000033</v>
      </c>
      <c r="M4" s="6">
        <v>43598</v>
      </c>
      <c r="N4" s="7">
        <v>16</v>
      </c>
      <c r="O4" s="7" t="str">
        <f>""</f>
        <v/>
      </c>
      <c r="P4" s="6"/>
      <c r="Q4" s="9">
        <v>5.7811899999999996</v>
      </c>
      <c r="R4" s="9">
        <v>0.54544999999999999</v>
      </c>
      <c r="S4" s="9">
        <v>5.2357399999999998</v>
      </c>
      <c r="T4" s="7">
        <v>17</v>
      </c>
      <c r="U4" s="6">
        <v>43567</v>
      </c>
      <c r="V4" s="7">
        <v>0</v>
      </c>
      <c r="W4" s="8" t="s">
        <v>50</v>
      </c>
      <c r="X4" s="7" t="s">
        <v>33</v>
      </c>
      <c r="Y4" s="8" t="s">
        <v>32</v>
      </c>
      <c r="Z4" s="7" t="s">
        <v>39</v>
      </c>
      <c r="AA4" s="8" t="s">
        <v>40</v>
      </c>
      <c r="AB4" s="9">
        <f t="shared" si="0"/>
        <v>5.7811899999999999E-2</v>
      </c>
    </row>
    <row r="5" spans="1:28" x14ac:dyDescent="0.35">
      <c r="A5" s="4">
        <v>3926</v>
      </c>
      <c r="B5" s="5" t="s">
        <v>28</v>
      </c>
      <c r="C5" s="6">
        <v>43575</v>
      </c>
      <c r="D5" s="7">
        <v>122</v>
      </c>
      <c r="E5" s="8" t="s">
        <v>41</v>
      </c>
      <c r="F5" s="7" t="s">
        <v>48</v>
      </c>
      <c r="G5" s="8" t="s">
        <v>49</v>
      </c>
      <c r="H5" s="7" t="str">
        <f>"000030"</f>
        <v>000030</v>
      </c>
      <c r="I5" s="6">
        <v>42934</v>
      </c>
      <c r="J5" s="7" t="str">
        <f>"000032"</f>
        <v>000032</v>
      </c>
      <c r="K5" s="6">
        <v>43598</v>
      </c>
      <c r="L5" s="7" t="str">
        <f>"000033"</f>
        <v>000033</v>
      </c>
      <c r="M5" s="6">
        <v>43598</v>
      </c>
      <c r="N5" s="7">
        <v>16</v>
      </c>
      <c r="O5" s="7" t="str">
        <f>""</f>
        <v/>
      </c>
      <c r="P5" s="6"/>
      <c r="Q5" s="9">
        <v>3.0668600000000001</v>
      </c>
      <c r="R5" s="9">
        <v>0.28917999999999999</v>
      </c>
      <c r="S5" s="9">
        <v>2.7776800000000001</v>
      </c>
      <c r="T5" s="7">
        <v>20</v>
      </c>
      <c r="U5" s="6">
        <v>43575</v>
      </c>
      <c r="V5" s="7">
        <v>0</v>
      </c>
      <c r="W5" s="8" t="s">
        <v>50</v>
      </c>
      <c r="X5" s="7" t="s">
        <v>33</v>
      </c>
      <c r="Y5" s="8" t="s">
        <v>32</v>
      </c>
      <c r="Z5" s="7" t="s">
        <v>39</v>
      </c>
      <c r="AA5" s="8" t="s">
        <v>40</v>
      </c>
      <c r="AB5" s="9">
        <f t="shared" si="0"/>
        <v>3.0668600000000001E-2</v>
      </c>
    </row>
    <row r="6" spans="1:28" x14ac:dyDescent="0.35">
      <c r="A6" s="4">
        <v>3927</v>
      </c>
      <c r="B6" s="5" t="s">
        <v>28</v>
      </c>
      <c r="C6" s="6">
        <v>43580</v>
      </c>
      <c r="D6" s="7">
        <v>122</v>
      </c>
      <c r="E6" s="8" t="s">
        <v>41</v>
      </c>
      <c r="F6" s="7" t="s">
        <v>45</v>
      </c>
      <c r="G6" s="8" t="s">
        <v>46</v>
      </c>
      <c r="H6" s="7" t="str">
        <f>"000017"</f>
        <v>000017</v>
      </c>
      <c r="I6" s="6">
        <v>42934</v>
      </c>
      <c r="J6" s="7" t="str">
        <f>"000018"</f>
        <v>000018</v>
      </c>
      <c r="K6" s="6">
        <v>43595</v>
      </c>
      <c r="L6" s="7" t="str">
        <f>"000014"</f>
        <v>000014</v>
      </c>
      <c r="M6" s="6">
        <v>43595</v>
      </c>
      <c r="N6" s="7">
        <v>16</v>
      </c>
      <c r="O6" s="7" t="str">
        <f>""</f>
        <v/>
      </c>
      <c r="P6" s="6"/>
      <c r="Q6" s="9">
        <v>5.7571000000000003</v>
      </c>
      <c r="R6" s="9">
        <v>0.51441000000000003</v>
      </c>
      <c r="S6" s="9">
        <v>5.2426899999999996</v>
      </c>
      <c r="T6" s="7">
        <v>29</v>
      </c>
      <c r="U6" s="6">
        <v>43580</v>
      </c>
      <c r="V6" s="7">
        <v>0</v>
      </c>
      <c r="W6" s="8" t="s">
        <v>47</v>
      </c>
      <c r="X6" s="7" t="s">
        <v>33</v>
      </c>
      <c r="Y6" s="8" t="s">
        <v>32</v>
      </c>
      <c r="Z6" s="7" t="s">
        <v>39</v>
      </c>
      <c r="AA6" s="8" t="s">
        <v>40</v>
      </c>
      <c r="AB6" s="9">
        <f t="shared" si="0"/>
        <v>5.7571000000000004E-2</v>
      </c>
    </row>
    <row r="7" spans="1:28" x14ac:dyDescent="0.35">
      <c r="A7" s="4">
        <v>3928</v>
      </c>
      <c r="B7" s="5" t="s">
        <v>28</v>
      </c>
      <c r="C7" s="6">
        <v>43582</v>
      </c>
      <c r="D7" s="7">
        <v>122</v>
      </c>
      <c r="E7" s="8" t="s">
        <v>41</v>
      </c>
      <c r="F7" s="7" t="s">
        <v>51</v>
      </c>
      <c r="G7" s="8" t="s">
        <v>52</v>
      </c>
      <c r="H7" s="7" t="str">
        <f>"000160"</f>
        <v>000160</v>
      </c>
      <c r="I7" s="6">
        <v>43149</v>
      </c>
      <c r="J7" s="7" t="str">
        <f>"000073"</f>
        <v>000073</v>
      </c>
      <c r="K7" s="6">
        <v>43153</v>
      </c>
      <c r="L7" s="7" t="str">
        <f>"000152"</f>
        <v>000152</v>
      </c>
      <c r="M7" s="6">
        <v>43154</v>
      </c>
      <c r="N7" s="7">
        <v>18</v>
      </c>
      <c r="O7" s="7" t="str">
        <f>"001044"</f>
        <v>001044</v>
      </c>
      <c r="P7" s="6">
        <v>43580</v>
      </c>
      <c r="Q7" s="9">
        <v>16.972999999999999</v>
      </c>
      <c r="R7" s="9">
        <v>2.22357</v>
      </c>
      <c r="S7" s="9">
        <v>14.74943</v>
      </c>
      <c r="T7" s="7">
        <v>31</v>
      </c>
      <c r="U7" s="6">
        <v>43582</v>
      </c>
      <c r="V7" s="7">
        <v>9901999507</v>
      </c>
      <c r="W7" s="8" t="s">
        <v>53</v>
      </c>
      <c r="X7" s="7" t="s">
        <v>54</v>
      </c>
      <c r="Y7" s="8" t="s">
        <v>55</v>
      </c>
      <c r="Z7" s="7" t="s">
        <v>56</v>
      </c>
      <c r="AA7" s="8" t="s">
        <v>57</v>
      </c>
      <c r="AB7" s="9">
        <f t="shared" si="0"/>
        <v>0.16972999999999999</v>
      </c>
    </row>
    <row r="8" spans="1:28" x14ac:dyDescent="0.35">
      <c r="A8" s="4">
        <v>3929</v>
      </c>
      <c r="B8" s="5" t="s">
        <v>28</v>
      </c>
      <c r="C8" s="6">
        <v>43582</v>
      </c>
      <c r="D8" s="7">
        <v>122</v>
      </c>
      <c r="E8" s="8" t="s">
        <v>41</v>
      </c>
      <c r="F8" s="7" t="s">
        <v>58</v>
      </c>
      <c r="G8" s="8" t="s">
        <v>59</v>
      </c>
      <c r="H8" s="7" t="str">
        <f>"000165"</f>
        <v>000165</v>
      </c>
      <c r="I8" s="6">
        <v>43149</v>
      </c>
      <c r="J8" s="7" t="str">
        <f>"000076"</f>
        <v>000076</v>
      </c>
      <c r="K8" s="6">
        <v>43153</v>
      </c>
      <c r="L8" s="7" t="str">
        <f>"000155"</f>
        <v>000155</v>
      </c>
      <c r="M8" s="6">
        <v>43154</v>
      </c>
      <c r="N8" s="7">
        <v>18</v>
      </c>
      <c r="O8" s="7" t="str">
        <f>"001045"</f>
        <v>001045</v>
      </c>
      <c r="P8" s="6">
        <v>43580</v>
      </c>
      <c r="Q8" s="9">
        <v>7.968</v>
      </c>
      <c r="R8" s="9">
        <v>0.96445000000000003</v>
      </c>
      <c r="S8" s="9">
        <v>7.0035499999999997</v>
      </c>
      <c r="T8" s="7">
        <v>31</v>
      </c>
      <c r="U8" s="6">
        <v>43582</v>
      </c>
      <c r="V8" s="7">
        <v>9901999507</v>
      </c>
      <c r="W8" s="8" t="s">
        <v>53</v>
      </c>
      <c r="X8" s="7" t="s">
        <v>54</v>
      </c>
      <c r="Y8" s="8" t="s">
        <v>55</v>
      </c>
      <c r="Z8" s="7" t="s">
        <v>56</v>
      </c>
      <c r="AA8" s="8" t="s">
        <v>57</v>
      </c>
      <c r="AB8" s="9">
        <f t="shared" si="0"/>
        <v>7.9680000000000001E-2</v>
      </c>
    </row>
    <row r="9" spans="1:28" x14ac:dyDescent="0.35">
      <c r="A9" s="4">
        <v>3930</v>
      </c>
      <c r="B9" s="5" t="s">
        <v>31</v>
      </c>
      <c r="C9" s="6">
        <v>43600</v>
      </c>
      <c r="D9" s="7">
        <v>122</v>
      </c>
      <c r="E9" s="8" t="s">
        <v>41</v>
      </c>
      <c r="F9" s="7" t="s">
        <v>60</v>
      </c>
      <c r="G9" s="8" t="s">
        <v>61</v>
      </c>
      <c r="H9" s="7" t="str">
        <f>"000069"</f>
        <v>000069</v>
      </c>
      <c r="I9" s="6">
        <v>43439</v>
      </c>
      <c r="J9" s="7" t="str">
        <f>"000088"</f>
        <v>000088</v>
      </c>
      <c r="K9" s="6">
        <v>43535</v>
      </c>
      <c r="L9" s="7" t="str">
        <f>"000207"</f>
        <v>000207</v>
      </c>
      <c r="M9" s="6">
        <v>43535</v>
      </c>
      <c r="N9" s="7">
        <v>17</v>
      </c>
      <c r="O9" s="7" t="str">
        <f>"001590"</f>
        <v>001590</v>
      </c>
      <c r="P9" s="6">
        <v>43600</v>
      </c>
      <c r="Q9" s="9">
        <v>99.19</v>
      </c>
      <c r="R9" s="9">
        <v>12.781330000000001</v>
      </c>
      <c r="S9" s="9">
        <v>86.408670000000001</v>
      </c>
      <c r="T9" s="7">
        <v>46</v>
      </c>
      <c r="U9" s="6">
        <v>43600</v>
      </c>
      <c r="V9" s="7">
        <v>8553333555</v>
      </c>
      <c r="W9" s="8" t="s">
        <v>38</v>
      </c>
      <c r="X9" s="7" t="s">
        <v>34</v>
      </c>
      <c r="Y9" s="8" t="s">
        <v>35</v>
      </c>
      <c r="Z9" s="7" t="s">
        <v>56</v>
      </c>
      <c r="AA9" s="8" t="s">
        <v>57</v>
      </c>
      <c r="AB9" s="9">
        <f t="shared" si="0"/>
        <v>0.9919</v>
      </c>
    </row>
    <row r="10" spans="1:28" x14ac:dyDescent="0.35">
      <c r="A10" s="4">
        <v>3931</v>
      </c>
      <c r="B10" s="5" t="s">
        <v>31</v>
      </c>
      <c r="C10" s="6">
        <v>43615</v>
      </c>
      <c r="D10" s="7">
        <v>122</v>
      </c>
      <c r="E10" s="8" t="s">
        <v>41</v>
      </c>
      <c r="F10" s="7" t="s">
        <v>62</v>
      </c>
      <c r="G10" s="8" t="s">
        <v>63</v>
      </c>
      <c r="H10" s="7" t="str">
        <f>"000063"</f>
        <v>000063</v>
      </c>
      <c r="I10" s="6">
        <v>43068</v>
      </c>
      <c r="J10" s="7" t="str">
        <f>"000030"</f>
        <v>000030</v>
      </c>
      <c r="K10" s="6">
        <v>43068</v>
      </c>
      <c r="L10" s="7" t="str">
        <f>"000067"</f>
        <v>000067</v>
      </c>
      <c r="M10" s="6">
        <v>43069</v>
      </c>
      <c r="N10" s="7">
        <v>17</v>
      </c>
      <c r="O10" s="7" t="str">
        <f>"002217"</f>
        <v>002217</v>
      </c>
      <c r="P10" s="6">
        <v>43613</v>
      </c>
      <c r="Q10" s="9">
        <v>17.915800000000001</v>
      </c>
      <c r="R10" s="9">
        <v>2.0424099999999998</v>
      </c>
      <c r="S10" s="9">
        <v>15.873390000000001</v>
      </c>
      <c r="T10" s="7">
        <v>65</v>
      </c>
      <c r="U10" s="6">
        <v>43615</v>
      </c>
      <c r="V10" s="7">
        <v>7829200900</v>
      </c>
      <c r="W10" s="8" t="s">
        <v>64</v>
      </c>
      <c r="X10" s="7" t="s">
        <v>29</v>
      </c>
      <c r="Y10" s="8" t="s">
        <v>30</v>
      </c>
      <c r="Z10" s="7" t="s">
        <v>56</v>
      </c>
      <c r="AA10" s="8" t="s">
        <v>57</v>
      </c>
      <c r="AB10" s="9">
        <f t="shared" si="0"/>
        <v>0.17915800000000001</v>
      </c>
    </row>
    <row r="11" spans="1:28" x14ac:dyDescent="0.35">
      <c r="A11" s="4">
        <v>3932</v>
      </c>
      <c r="B11" s="5" t="s">
        <v>65</v>
      </c>
      <c r="C11" s="6">
        <v>43648</v>
      </c>
      <c r="D11" s="7">
        <v>122</v>
      </c>
      <c r="E11" s="8" t="s">
        <v>41</v>
      </c>
      <c r="F11" s="7" t="s">
        <v>45</v>
      </c>
      <c r="G11" s="10" t="s">
        <v>46</v>
      </c>
      <c r="H11" s="7" t="str">
        <f>"000017"</f>
        <v>000017</v>
      </c>
      <c r="I11" s="6">
        <v>42934</v>
      </c>
      <c r="J11" s="7" t="str">
        <f>"000214"</f>
        <v>000214</v>
      </c>
      <c r="K11" s="6">
        <v>43789</v>
      </c>
      <c r="L11" s="7" t="str">
        <f>"000214"</f>
        <v>000214</v>
      </c>
      <c r="M11" s="6">
        <v>43789</v>
      </c>
      <c r="N11" s="7">
        <v>16</v>
      </c>
      <c r="O11" s="7" t="str">
        <f>""</f>
        <v/>
      </c>
      <c r="P11" s="7"/>
      <c r="Q11" s="11">
        <v>2.8785500000000002</v>
      </c>
      <c r="R11" s="11">
        <v>0.25220999999999999</v>
      </c>
      <c r="S11" s="11">
        <v>2.6263399999999999</v>
      </c>
      <c r="T11" s="7">
        <v>102</v>
      </c>
      <c r="U11" s="6">
        <v>43648</v>
      </c>
      <c r="V11" s="7">
        <v>0</v>
      </c>
      <c r="W11" s="10" t="s">
        <v>47</v>
      </c>
      <c r="X11" s="7" t="s">
        <v>33</v>
      </c>
      <c r="Y11" s="10" t="s">
        <v>32</v>
      </c>
      <c r="Z11" s="7" t="s">
        <v>39</v>
      </c>
      <c r="AA11" s="10" t="s">
        <v>40</v>
      </c>
      <c r="AB11" s="11">
        <f t="shared" si="0"/>
        <v>2.8785500000000002E-2</v>
      </c>
    </row>
    <row r="12" spans="1:28" x14ac:dyDescent="0.35">
      <c r="A12" s="4">
        <v>3933</v>
      </c>
      <c r="B12" s="5" t="s">
        <v>65</v>
      </c>
      <c r="C12" s="6">
        <v>43648</v>
      </c>
      <c r="D12" s="7">
        <v>122</v>
      </c>
      <c r="E12" s="8" t="s">
        <v>41</v>
      </c>
      <c r="F12" s="7" t="s">
        <v>48</v>
      </c>
      <c r="G12" s="10" t="s">
        <v>49</v>
      </c>
      <c r="H12" s="7" t="str">
        <f>"000030"</f>
        <v>000030</v>
      </c>
      <c r="I12" s="6">
        <v>42934</v>
      </c>
      <c r="J12" s="7" t="str">
        <f>"000210"</f>
        <v>000210</v>
      </c>
      <c r="K12" s="6">
        <v>43788</v>
      </c>
      <c r="L12" s="7" t="str">
        <f>"000210"</f>
        <v>000210</v>
      </c>
      <c r="M12" s="6">
        <v>43789</v>
      </c>
      <c r="N12" s="7">
        <v>16</v>
      </c>
      <c r="O12" s="7" t="str">
        <f>""</f>
        <v/>
      </c>
      <c r="P12" s="7"/>
      <c r="Q12" s="11">
        <v>2.3001399999999999</v>
      </c>
      <c r="R12" s="11">
        <v>0.23038</v>
      </c>
      <c r="S12" s="11">
        <v>2.06976</v>
      </c>
      <c r="T12" s="7">
        <v>102</v>
      </c>
      <c r="U12" s="6">
        <v>43648</v>
      </c>
      <c r="V12" s="7">
        <v>0</v>
      </c>
      <c r="W12" s="10" t="s">
        <v>50</v>
      </c>
      <c r="X12" s="7" t="s">
        <v>33</v>
      </c>
      <c r="Y12" s="10" t="s">
        <v>32</v>
      </c>
      <c r="Z12" s="7" t="s">
        <v>39</v>
      </c>
      <c r="AA12" s="10" t="s">
        <v>40</v>
      </c>
      <c r="AB12" s="11">
        <f t="shared" si="0"/>
        <v>2.3001399999999998E-2</v>
      </c>
    </row>
    <row r="13" spans="1:28" x14ac:dyDescent="0.35">
      <c r="A13" s="4">
        <v>3934</v>
      </c>
      <c r="B13" s="5" t="s">
        <v>65</v>
      </c>
      <c r="C13" s="6">
        <v>43669</v>
      </c>
      <c r="D13" s="7">
        <v>122</v>
      </c>
      <c r="E13" s="8" t="s">
        <v>41</v>
      </c>
      <c r="F13" s="7" t="s">
        <v>66</v>
      </c>
      <c r="G13" s="10" t="s">
        <v>67</v>
      </c>
      <c r="H13" s="7" t="str">
        <f>"000153"</f>
        <v>000153</v>
      </c>
      <c r="I13" s="6">
        <v>43149</v>
      </c>
      <c r="J13" s="7" t="str">
        <f>""</f>
        <v/>
      </c>
      <c r="K13" s="7"/>
      <c r="L13" s="7" t="str">
        <f>""</f>
        <v/>
      </c>
      <c r="M13" s="7"/>
      <c r="N13" s="7">
        <v>18</v>
      </c>
      <c r="O13" s="7" t="str">
        <f>""</f>
        <v/>
      </c>
      <c r="P13" s="7"/>
      <c r="Q13" s="11">
        <v>13.907</v>
      </c>
      <c r="R13" s="11">
        <v>1.7178599999999999</v>
      </c>
      <c r="S13" s="11">
        <v>12.18914</v>
      </c>
      <c r="T13" s="7">
        <v>122</v>
      </c>
      <c r="U13" s="6">
        <v>43669</v>
      </c>
      <c r="V13" s="7">
        <v>9901999507</v>
      </c>
      <c r="W13" s="10" t="s">
        <v>53</v>
      </c>
      <c r="X13" s="7" t="s">
        <v>54</v>
      </c>
      <c r="Y13" s="10" t="s">
        <v>55</v>
      </c>
      <c r="Z13" s="7" t="s">
        <v>56</v>
      </c>
      <c r="AA13" s="10" t="s">
        <v>57</v>
      </c>
      <c r="AB13" s="11">
        <f t="shared" si="0"/>
        <v>0.13907</v>
      </c>
    </row>
    <row r="14" spans="1:28" x14ac:dyDescent="0.35">
      <c r="A14" s="4">
        <v>3935</v>
      </c>
      <c r="B14" s="5" t="s">
        <v>65</v>
      </c>
      <c r="C14" s="6">
        <v>43669</v>
      </c>
      <c r="D14" s="7">
        <v>122</v>
      </c>
      <c r="E14" s="8" t="s">
        <v>41</v>
      </c>
      <c r="F14" s="7" t="s">
        <v>68</v>
      </c>
      <c r="G14" s="10" t="s">
        <v>69</v>
      </c>
      <c r="H14" s="7" t="str">
        <f>"000150"</f>
        <v>000150</v>
      </c>
      <c r="I14" s="6">
        <v>43149</v>
      </c>
      <c r="J14" s="7" t="str">
        <f>""</f>
        <v/>
      </c>
      <c r="K14" s="7"/>
      <c r="L14" s="7" t="str">
        <f>""</f>
        <v/>
      </c>
      <c r="M14" s="7"/>
      <c r="N14" s="7">
        <v>18</v>
      </c>
      <c r="O14" s="7" t="str">
        <f>""</f>
        <v/>
      </c>
      <c r="P14" s="7"/>
      <c r="Q14" s="11">
        <v>18.975999999999999</v>
      </c>
      <c r="R14" s="11">
        <v>2.2965</v>
      </c>
      <c r="S14" s="11">
        <v>16.679500000000001</v>
      </c>
      <c r="T14" s="7">
        <v>122</v>
      </c>
      <c r="U14" s="6">
        <v>43669</v>
      </c>
      <c r="V14" s="7">
        <v>9901999507</v>
      </c>
      <c r="W14" s="10" t="s">
        <v>53</v>
      </c>
      <c r="X14" s="7" t="s">
        <v>54</v>
      </c>
      <c r="Y14" s="10" t="s">
        <v>55</v>
      </c>
      <c r="Z14" s="7" t="s">
        <v>56</v>
      </c>
      <c r="AA14" s="10" t="s">
        <v>57</v>
      </c>
      <c r="AB14" s="11">
        <f t="shared" si="0"/>
        <v>0.18975999999999998</v>
      </c>
    </row>
    <row r="15" spans="1:28" x14ac:dyDescent="0.35">
      <c r="A15" s="4">
        <v>3936</v>
      </c>
      <c r="B15" s="5" t="s">
        <v>65</v>
      </c>
      <c r="C15" s="6">
        <v>43669</v>
      </c>
      <c r="D15" s="7">
        <v>122</v>
      </c>
      <c r="E15" s="8" t="s">
        <v>41</v>
      </c>
      <c r="F15" s="7" t="s">
        <v>70</v>
      </c>
      <c r="G15" s="10" t="s">
        <v>71</v>
      </c>
      <c r="H15" s="7" t="str">
        <f>"000164"</f>
        <v>000164</v>
      </c>
      <c r="I15" s="6">
        <v>43149</v>
      </c>
      <c r="J15" s="7" t="str">
        <f>""</f>
        <v/>
      </c>
      <c r="K15" s="7"/>
      <c r="L15" s="7" t="str">
        <f>""</f>
        <v/>
      </c>
      <c r="M15" s="7"/>
      <c r="N15" s="7">
        <v>18</v>
      </c>
      <c r="O15" s="7" t="str">
        <f>""</f>
        <v/>
      </c>
      <c r="P15" s="7"/>
      <c r="Q15" s="11">
        <v>14.948</v>
      </c>
      <c r="R15" s="11">
        <v>1.8834599999999999</v>
      </c>
      <c r="S15" s="11">
        <v>13.064539999999999</v>
      </c>
      <c r="T15" s="7">
        <v>122</v>
      </c>
      <c r="U15" s="6">
        <v>43669</v>
      </c>
      <c r="V15" s="7">
        <v>9901999507</v>
      </c>
      <c r="W15" s="10" t="s">
        <v>53</v>
      </c>
      <c r="X15" s="7" t="s">
        <v>54</v>
      </c>
      <c r="Y15" s="10" t="s">
        <v>55</v>
      </c>
      <c r="Z15" s="7" t="s">
        <v>56</v>
      </c>
      <c r="AA15" s="10" t="s">
        <v>57</v>
      </c>
      <c r="AB15" s="11">
        <f t="shared" si="0"/>
        <v>0.14948</v>
      </c>
    </row>
    <row r="16" spans="1:28" x14ac:dyDescent="0.35">
      <c r="A16" s="4">
        <v>3937</v>
      </c>
      <c r="B16" s="5" t="s">
        <v>65</v>
      </c>
      <c r="C16" s="6">
        <v>43669</v>
      </c>
      <c r="D16" s="7">
        <v>122</v>
      </c>
      <c r="E16" s="8" t="s">
        <v>41</v>
      </c>
      <c r="F16" s="7" t="s">
        <v>72</v>
      </c>
      <c r="G16" s="10" t="s">
        <v>73</v>
      </c>
      <c r="H16" s="7" t="str">
        <f>"000156"</f>
        <v>000156</v>
      </c>
      <c r="I16" s="6">
        <v>43149</v>
      </c>
      <c r="J16" s="7" t="str">
        <f>""</f>
        <v/>
      </c>
      <c r="K16" s="7"/>
      <c r="L16" s="7" t="str">
        <f>""</f>
        <v/>
      </c>
      <c r="M16" s="7"/>
      <c r="N16" s="7">
        <v>18</v>
      </c>
      <c r="O16" s="7" t="str">
        <f>""</f>
        <v/>
      </c>
      <c r="P16" s="7"/>
      <c r="Q16" s="11">
        <v>19.977</v>
      </c>
      <c r="R16" s="11">
        <v>2.56725</v>
      </c>
      <c r="S16" s="11">
        <v>17.409749999999999</v>
      </c>
      <c r="T16" s="7">
        <v>122</v>
      </c>
      <c r="U16" s="6">
        <v>43669</v>
      </c>
      <c r="V16" s="7">
        <v>9901999507</v>
      </c>
      <c r="W16" s="10" t="s">
        <v>53</v>
      </c>
      <c r="X16" s="7" t="s">
        <v>54</v>
      </c>
      <c r="Y16" s="10" t="s">
        <v>55</v>
      </c>
      <c r="Z16" s="7" t="s">
        <v>56</v>
      </c>
      <c r="AA16" s="10" t="s">
        <v>57</v>
      </c>
      <c r="AB16" s="11">
        <f t="shared" si="0"/>
        <v>0.19977</v>
      </c>
    </row>
    <row r="17" spans="1:28" x14ac:dyDescent="0.35">
      <c r="A17" s="4">
        <v>3938</v>
      </c>
      <c r="B17" s="5" t="s">
        <v>74</v>
      </c>
      <c r="C17" s="6">
        <v>43685</v>
      </c>
      <c r="D17" s="7">
        <v>122</v>
      </c>
      <c r="E17" s="8" t="s">
        <v>41</v>
      </c>
      <c r="F17" s="7" t="s">
        <v>45</v>
      </c>
      <c r="G17" s="10" t="s">
        <v>46</v>
      </c>
      <c r="H17" s="7" t="str">
        <f>"000017"</f>
        <v>000017</v>
      </c>
      <c r="I17" s="6">
        <v>42934</v>
      </c>
      <c r="J17" s="7" t="str">
        <f>"000214"</f>
        <v>000214</v>
      </c>
      <c r="K17" s="6">
        <v>43789</v>
      </c>
      <c r="L17" s="7" t="str">
        <f>"000214"</f>
        <v>000214</v>
      </c>
      <c r="M17" s="6">
        <v>43789</v>
      </c>
      <c r="N17" s="7">
        <v>16</v>
      </c>
      <c r="O17" s="7" t="str">
        <f>""</f>
        <v/>
      </c>
      <c r="P17" s="7"/>
      <c r="Q17" s="11">
        <v>2.8785500000000002</v>
      </c>
      <c r="R17" s="11">
        <v>0.23121</v>
      </c>
      <c r="S17" s="11">
        <v>2.6473399999999998</v>
      </c>
      <c r="T17" s="7">
        <v>149</v>
      </c>
      <c r="U17" s="6">
        <v>43685</v>
      </c>
      <c r="V17" s="7">
        <v>0</v>
      </c>
      <c r="W17" s="10" t="s">
        <v>47</v>
      </c>
      <c r="X17" s="7" t="s">
        <v>33</v>
      </c>
      <c r="Y17" s="10" t="s">
        <v>32</v>
      </c>
      <c r="Z17" s="7" t="s">
        <v>39</v>
      </c>
      <c r="AA17" s="10" t="s">
        <v>40</v>
      </c>
      <c r="AB17" s="11">
        <f t="shared" si="0"/>
        <v>2.8785500000000002E-2</v>
      </c>
    </row>
    <row r="18" spans="1:28" x14ac:dyDescent="0.35">
      <c r="A18" s="4">
        <v>3939</v>
      </c>
      <c r="B18" s="5" t="s">
        <v>74</v>
      </c>
      <c r="C18" s="6">
        <v>43685</v>
      </c>
      <c r="D18" s="7">
        <v>122</v>
      </c>
      <c r="E18" s="8" t="s">
        <v>41</v>
      </c>
      <c r="F18" s="7" t="s">
        <v>48</v>
      </c>
      <c r="G18" s="10" t="s">
        <v>49</v>
      </c>
      <c r="H18" s="7" t="str">
        <f>"000030"</f>
        <v>000030</v>
      </c>
      <c r="I18" s="6">
        <v>42934</v>
      </c>
      <c r="J18" s="7" t="str">
        <f>"000210"</f>
        <v>000210</v>
      </c>
      <c r="K18" s="6">
        <v>43788</v>
      </c>
      <c r="L18" s="7" t="str">
        <f>"000210"</f>
        <v>000210</v>
      </c>
      <c r="M18" s="6">
        <v>43789</v>
      </c>
      <c r="N18" s="7">
        <v>16</v>
      </c>
      <c r="O18" s="7" t="str">
        <f>""</f>
        <v/>
      </c>
      <c r="P18" s="7"/>
      <c r="Q18" s="11">
        <v>2.3001399999999999</v>
      </c>
      <c r="R18" s="11">
        <v>0.22738</v>
      </c>
      <c r="S18" s="11">
        <v>2.0727600000000002</v>
      </c>
      <c r="T18" s="7">
        <v>149</v>
      </c>
      <c r="U18" s="6">
        <v>43685</v>
      </c>
      <c r="V18" s="7">
        <v>0</v>
      </c>
      <c r="W18" s="10" t="s">
        <v>50</v>
      </c>
      <c r="X18" s="7" t="s">
        <v>33</v>
      </c>
      <c r="Y18" s="10" t="s">
        <v>32</v>
      </c>
      <c r="Z18" s="7" t="s">
        <v>39</v>
      </c>
      <c r="AA18" s="10" t="s">
        <v>40</v>
      </c>
      <c r="AB18" s="11">
        <f t="shared" si="0"/>
        <v>2.3001399999999998E-2</v>
      </c>
    </row>
    <row r="19" spans="1:28" x14ac:dyDescent="0.35">
      <c r="A19" s="4">
        <v>3940</v>
      </c>
      <c r="B19" s="5" t="s">
        <v>75</v>
      </c>
      <c r="C19" s="6">
        <v>43748</v>
      </c>
      <c r="D19" s="4">
        <v>122</v>
      </c>
      <c r="E19" s="8" t="s">
        <v>41</v>
      </c>
      <c r="F19" s="7" t="s">
        <v>76</v>
      </c>
      <c r="G19" s="8" t="s">
        <v>77</v>
      </c>
      <c r="H19" s="7" t="str">
        <f>"000031"</f>
        <v>000031</v>
      </c>
      <c r="I19" s="6">
        <v>43311</v>
      </c>
      <c r="J19" s="7" t="str">
        <f>"000061"</f>
        <v>000061</v>
      </c>
      <c r="K19" s="6">
        <v>43342</v>
      </c>
      <c r="L19" s="7" t="str">
        <f>"000132"</f>
        <v>000132</v>
      </c>
      <c r="M19" s="6">
        <v>43342</v>
      </c>
      <c r="N19" s="7">
        <v>18</v>
      </c>
      <c r="O19" s="7" t="str">
        <f>"005632"</f>
        <v>005632</v>
      </c>
      <c r="P19" s="6">
        <v>43741</v>
      </c>
      <c r="Q19" s="9">
        <v>14.992000000000001</v>
      </c>
      <c r="R19" s="9">
        <v>1.67435</v>
      </c>
      <c r="S19" s="9">
        <v>13.31765</v>
      </c>
      <c r="T19" s="7">
        <v>13</v>
      </c>
      <c r="U19" s="6">
        <v>43748</v>
      </c>
      <c r="V19" s="7">
        <v>8747893508</v>
      </c>
      <c r="W19" s="8" t="s">
        <v>38</v>
      </c>
      <c r="X19" s="7" t="s">
        <v>78</v>
      </c>
      <c r="Y19" s="8" t="s">
        <v>79</v>
      </c>
      <c r="Z19" s="7" t="s">
        <v>56</v>
      </c>
      <c r="AA19" s="8" t="s">
        <v>57</v>
      </c>
      <c r="AB19" s="9">
        <v>0.14992</v>
      </c>
    </row>
    <row r="20" spans="1:28" x14ac:dyDescent="0.35">
      <c r="A20" s="4">
        <v>3941</v>
      </c>
      <c r="B20" s="5" t="s">
        <v>80</v>
      </c>
      <c r="C20" s="6">
        <v>43805</v>
      </c>
      <c r="D20" s="4">
        <v>122</v>
      </c>
      <c r="E20" s="8" t="s">
        <v>41</v>
      </c>
      <c r="F20" s="7" t="s">
        <v>48</v>
      </c>
      <c r="G20" s="8" t="s">
        <v>49</v>
      </c>
      <c r="H20" s="7" t="str">
        <f>"000030"</f>
        <v>000030</v>
      </c>
      <c r="I20" s="6">
        <v>42934</v>
      </c>
      <c r="J20" s="7" t="str">
        <f>"000210"</f>
        <v>000210</v>
      </c>
      <c r="K20" s="6">
        <v>43788</v>
      </c>
      <c r="L20" s="7" t="str">
        <f>"000210"</f>
        <v>000210</v>
      </c>
      <c r="M20" s="6">
        <v>43789</v>
      </c>
      <c r="N20" s="7">
        <v>16</v>
      </c>
      <c r="O20" s="7" t="str">
        <f>"006595"</f>
        <v>006595</v>
      </c>
      <c r="P20" s="6">
        <v>43803</v>
      </c>
      <c r="Q20" s="9">
        <v>2.3001399999999999</v>
      </c>
      <c r="R20" s="9">
        <v>0.22338</v>
      </c>
      <c r="S20" s="9">
        <v>2.0767600000000002</v>
      </c>
      <c r="T20" s="7">
        <v>13</v>
      </c>
      <c r="U20" s="6">
        <v>43805</v>
      </c>
      <c r="V20" s="7">
        <v>0</v>
      </c>
      <c r="W20" s="8" t="s">
        <v>50</v>
      </c>
      <c r="X20" s="7" t="s">
        <v>33</v>
      </c>
      <c r="Y20" s="8" t="s">
        <v>32</v>
      </c>
      <c r="Z20" s="7" t="s">
        <v>39</v>
      </c>
      <c r="AA20" s="8" t="s">
        <v>40</v>
      </c>
      <c r="AB20" s="9">
        <v>2.3001399999999998E-2</v>
      </c>
    </row>
    <row r="21" spans="1:28" x14ac:dyDescent="0.35">
      <c r="A21" s="4">
        <v>3942</v>
      </c>
      <c r="B21" s="5" t="s">
        <v>80</v>
      </c>
      <c r="C21" s="6">
        <v>43805</v>
      </c>
      <c r="D21" s="4">
        <v>122</v>
      </c>
      <c r="E21" s="8" t="s">
        <v>41</v>
      </c>
      <c r="F21" s="7" t="s">
        <v>45</v>
      </c>
      <c r="G21" s="8" t="s">
        <v>46</v>
      </c>
      <c r="H21" s="7" t="str">
        <f>"000017"</f>
        <v>000017</v>
      </c>
      <c r="I21" s="6">
        <v>42934</v>
      </c>
      <c r="J21" s="7" t="str">
        <f>"000214"</f>
        <v>000214</v>
      </c>
      <c r="K21" s="6">
        <v>43789</v>
      </c>
      <c r="L21" s="7" t="str">
        <f>"000214"</f>
        <v>000214</v>
      </c>
      <c r="M21" s="6">
        <v>43789</v>
      </c>
      <c r="N21" s="7">
        <v>16</v>
      </c>
      <c r="O21" s="7" t="str">
        <f>"006599"</f>
        <v>006599</v>
      </c>
      <c r="P21" s="6">
        <v>43803</v>
      </c>
      <c r="Q21" s="9">
        <v>2.8785500000000002</v>
      </c>
      <c r="R21" s="9">
        <v>0.22821</v>
      </c>
      <c r="S21" s="9">
        <v>2.6503399999999999</v>
      </c>
      <c r="T21" s="7">
        <v>13</v>
      </c>
      <c r="U21" s="6">
        <v>43805</v>
      </c>
      <c r="V21" s="7">
        <v>0</v>
      </c>
      <c r="W21" s="8" t="s">
        <v>47</v>
      </c>
      <c r="X21" s="7" t="s">
        <v>33</v>
      </c>
      <c r="Y21" s="8" t="s">
        <v>32</v>
      </c>
      <c r="Z21" s="7" t="s">
        <v>39</v>
      </c>
      <c r="AA21" s="8" t="s">
        <v>40</v>
      </c>
      <c r="AB21" s="9">
        <v>2.8785500000000002E-2</v>
      </c>
    </row>
    <row r="22" spans="1:28" x14ac:dyDescent="0.35">
      <c r="A22" s="4">
        <v>3943</v>
      </c>
      <c r="B22" s="5" t="s">
        <v>80</v>
      </c>
      <c r="C22" s="6">
        <v>43816</v>
      </c>
      <c r="D22" s="4">
        <v>122</v>
      </c>
      <c r="E22" s="8" t="s">
        <v>41</v>
      </c>
      <c r="F22" s="7" t="s">
        <v>81</v>
      </c>
      <c r="G22" s="8" t="s">
        <v>82</v>
      </c>
      <c r="H22" s="7" t="str">
        <f>"000006"</f>
        <v>000006</v>
      </c>
      <c r="I22" s="6">
        <v>43727</v>
      </c>
      <c r="J22" s="7" t="str">
        <f>"000012"</f>
        <v>000012</v>
      </c>
      <c r="K22" s="6">
        <v>43749</v>
      </c>
      <c r="L22" s="7" t="str">
        <f>"000109"</f>
        <v>000109</v>
      </c>
      <c r="M22" s="6">
        <v>43749</v>
      </c>
      <c r="N22" s="7">
        <v>18</v>
      </c>
      <c r="O22" s="7" t="str">
        <f>"006736"</f>
        <v>006736</v>
      </c>
      <c r="P22" s="6">
        <v>43810</v>
      </c>
      <c r="Q22" s="9">
        <v>8.8757699999999993</v>
      </c>
      <c r="R22" s="9">
        <v>0.92349999999999999</v>
      </c>
      <c r="S22" s="9">
        <v>7.9522700000000004</v>
      </c>
      <c r="T22" s="7">
        <v>13</v>
      </c>
      <c r="U22" s="6">
        <v>43816</v>
      </c>
      <c r="V22" s="7">
        <v>9611211221</v>
      </c>
      <c r="W22" s="8" t="s">
        <v>83</v>
      </c>
      <c r="X22" s="7" t="s">
        <v>84</v>
      </c>
      <c r="Y22" s="8" t="s">
        <v>85</v>
      </c>
      <c r="Z22" s="7" t="s">
        <v>86</v>
      </c>
      <c r="AA22" s="8" t="s">
        <v>87</v>
      </c>
      <c r="AB22" s="9">
        <v>8.8757699999999995E-2</v>
      </c>
    </row>
    <row r="23" spans="1:28" x14ac:dyDescent="0.35">
      <c r="A23" s="4">
        <v>3944</v>
      </c>
      <c r="B23" s="5" t="s">
        <v>80</v>
      </c>
      <c r="C23" s="6">
        <v>43818</v>
      </c>
      <c r="D23" s="4">
        <v>122</v>
      </c>
      <c r="E23" s="8" t="s">
        <v>41</v>
      </c>
      <c r="F23" s="7" t="s">
        <v>88</v>
      </c>
      <c r="G23" s="8" t="s">
        <v>89</v>
      </c>
      <c r="H23" s="7" t="str">
        <f>"000039"</f>
        <v>000039</v>
      </c>
      <c r="I23" s="6">
        <v>43773</v>
      </c>
      <c r="J23" s="7" t="str">
        <f>"000050"</f>
        <v>000050</v>
      </c>
      <c r="K23" s="6">
        <v>43780</v>
      </c>
      <c r="L23" s="7" t="str">
        <f>"000125"</f>
        <v>000125</v>
      </c>
      <c r="M23" s="6">
        <v>43789</v>
      </c>
      <c r="N23" s="7">
        <v>18</v>
      </c>
      <c r="O23" s="7" t="str">
        <f>"006840"</f>
        <v>006840</v>
      </c>
      <c r="P23" s="6">
        <v>43815</v>
      </c>
      <c r="Q23" s="9">
        <v>15</v>
      </c>
      <c r="R23" s="9">
        <v>0</v>
      </c>
      <c r="S23" s="9">
        <v>15</v>
      </c>
      <c r="T23" s="7">
        <v>13</v>
      </c>
      <c r="U23" s="6">
        <v>43818</v>
      </c>
      <c r="V23" s="7">
        <v>8553333555</v>
      </c>
      <c r="W23" s="8" t="s">
        <v>90</v>
      </c>
      <c r="X23" s="7" t="s">
        <v>91</v>
      </c>
      <c r="Y23" s="8" t="s">
        <v>92</v>
      </c>
      <c r="Z23" s="7" t="s">
        <v>56</v>
      </c>
      <c r="AA23" s="8" t="s">
        <v>57</v>
      </c>
      <c r="AB23" s="9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2020-01-30T06:30:30Z</dcterms:modified>
</cp:coreProperties>
</file>