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L17" i="1"/>
  <c r="J17" i="1"/>
  <c r="H17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<sst xmlns="http://schemas.openxmlformats.org/spreadsheetml/2006/main" count="172" uniqueCount="85">
  <si>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</si>
  <si>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</si>
  <si>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</si>
  <si>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</si>
  <si>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</si>
  <si>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</si>
  <si>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</si>
  <si>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</si>
  <si>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</si>
  <si>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</si>
  <si>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</si>
  <si>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</si>
  <si>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</si>
  <si>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</si>
  <si>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</si>
  <si>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</si>
  <si>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</si>
  <si>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</si>
  <si>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</si>
  <si>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</si>
  <si>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</si>
  <si>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</si>
  <si>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</si>
  <si>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</si>
  <si>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</si>
  <si>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</si>
  <si>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</si>
  <si>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</si>
  <si>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</si>
  <si>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P1771</t>
  </si>
  <si>
    <t>Zone Works - POW Works</t>
  </si>
  <si>
    <t>May</t>
  </si>
  <si>
    <t>P2415</t>
  </si>
  <si>
    <t>Reserve fund for TandF Committee</t>
  </si>
  <si>
    <t>M and R to Street Lights - Replacement of Burnt Bulbs etc. (Package)</t>
  </si>
  <si>
    <t>P0300</t>
  </si>
  <si>
    <t>KRIDL</t>
  </si>
  <si>
    <t>ddo258</t>
  </si>
  <si>
    <t xml:space="preserve"> Executive Engineer Electrical South Zone</t>
  </si>
  <si>
    <t>ddo266</t>
  </si>
  <si>
    <t xml:space="preserve"> Assistant Executive Engineer Vijayanagara South Zone</t>
  </si>
  <si>
    <t>Shyamasundar G</t>
  </si>
  <si>
    <t>Vijaya Nagara</t>
  </si>
  <si>
    <t>123-16-000001</t>
  </si>
  <si>
    <t>Operation and Maintenance of Street Lighting System in Ward No.123 Package S-33 of South Zone</t>
  </si>
  <si>
    <t>Sri Manjunatha Enterprises (Shankar Rao.B)</t>
  </si>
  <si>
    <t>123-17-000023</t>
  </si>
  <si>
    <t>Improvements to existing drain at 9th main Vijayanagara in ward No 123</t>
  </si>
  <si>
    <t>S Raghavendra</t>
  </si>
  <si>
    <t>123-17-000020</t>
  </si>
  <si>
    <t>Re construction of drain and culvert at 8th cross Vidyaranyanagara (Magadi road) in ward No 123</t>
  </si>
  <si>
    <t>123-17-000019</t>
  </si>
  <si>
    <t>Re construction of drain and culvert from pipe line road upto 3rd cross of Vidyaranyanagara in ward No 123</t>
  </si>
  <si>
    <t>123-18-000011</t>
  </si>
  <si>
    <t>Improvements to Park at Vijayanagara in ward no 123</t>
  </si>
  <si>
    <t>ddo422</t>
  </si>
  <si>
    <t xml:space="preserve"> Executive Engineer Project - South Zone</t>
  </si>
  <si>
    <t>123-17-000021</t>
  </si>
  <si>
    <t>Improvements to existing drain at 1st main Vijayanagara in ward No 123</t>
  </si>
  <si>
    <t>N D Shankar</t>
  </si>
  <si>
    <t>123-17-000022</t>
  </si>
  <si>
    <t>Improvements to existing drain at 2nd main Vijayanagara in ward No 123</t>
  </si>
  <si>
    <t>July</t>
  </si>
  <si>
    <t>123-17-000024</t>
  </si>
  <si>
    <t>Construction of RCC drain at near Gas godown at Manuvana 1st cross in ward No 123</t>
  </si>
  <si>
    <t>Prakash K</t>
  </si>
  <si>
    <t>123-17-000025</t>
  </si>
  <si>
    <t>Reconstruction fo culverts at Various places in Vijayanagara in ward No 123</t>
  </si>
  <si>
    <t>Lokesha G</t>
  </si>
  <si>
    <t>123-17-000017</t>
  </si>
  <si>
    <t>Providing RCC drain and CC to road at 1st cross Pipeline road in ward No 123</t>
  </si>
  <si>
    <t>K G Bharath</t>
  </si>
  <si>
    <t>123-17-000027</t>
  </si>
  <si>
    <t>Providing missing Tubular poles and Street Lights near magadi road toll gate underpass in ward no 123.</t>
  </si>
  <si>
    <t>M/S S.N.Agencies (Umesh K.S.)</t>
  </si>
  <si>
    <t>P1517</t>
  </si>
  <si>
    <t>Upgrading Street Lighting of Bangalore - Major Roads</t>
  </si>
  <si>
    <t>August</t>
  </si>
  <si>
    <t>October</t>
  </si>
  <si>
    <t>123-17-000010</t>
  </si>
  <si>
    <t>Construction of Air Condition Hitech Palike Bazar in ward no 123 Vijayanagara</t>
  </si>
  <si>
    <t>M/s Parichitha Constn</t>
  </si>
  <si>
    <t>P3106</t>
  </si>
  <si>
    <t>Nagarothana Works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</si>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</sst>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workbookViewId="0">
      <selection activeCell="A2" sqref="A2:XFD17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3945</v>
      </c>
      <c r="B2" s="5" t="s">
        <v>28</v>
      </c>
      <c r="C2" s="6">
        <v>43567</v>
      </c>
      <c r="D2" s="7">
        <v>123</v>
      </c>
      <c r="E2" s="8" t="s">
        <v>42</v>
      </c>
      <c r="F2" s="7" t="s">
        <v>43</v>
      </c>
      <c r="G2" s="8" t="s">
        <v>44</v>
      </c>
      <c r="H2" s="7" t="str">
        <f>"000018"</f>
        <v>000018</v>
      </c>
      <c r="I2" s="6">
        <v>42934</v>
      </c>
      <c r="J2" s="7" t="str">
        <f>"000020"</f>
        <v>000020</v>
      </c>
      <c r="K2" s="6">
        <v>43595</v>
      </c>
      <c r="L2" s="7" t="str">
        <f>"000020"</f>
        <v>000020</v>
      </c>
      <c r="M2" s="6">
        <v>43595</v>
      </c>
      <c r="N2" s="7">
        <v>16</v>
      </c>
      <c r="O2" s="7" t="str">
        <f>""</f>
        <v/>
      </c>
      <c r="P2" s="6"/>
      <c r="Q2" s="9">
        <v>4.66859</v>
      </c>
      <c r="R2" s="9">
        <v>0.43347000000000002</v>
      </c>
      <c r="S2" s="9">
        <v>4.2351200000000002</v>
      </c>
      <c r="T2" s="7">
        <v>17</v>
      </c>
      <c r="U2" s="6">
        <v>43567</v>
      </c>
      <c r="V2" s="7">
        <v>0</v>
      </c>
      <c r="W2" s="8" t="s">
        <v>45</v>
      </c>
      <c r="X2" s="7" t="s">
        <v>35</v>
      </c>
      <c r="Y2" s="8" t="s">
        <v>34</v>
      </c>
      <c r="Z2" s="7" t="s">
        <v>37</v>
      </c>
      <c r="AA2" s="8" t="s">
        <v>38</v>
      </c>
      <c r="AB2" s="9">
        <f t="shared" ref="AB2:AB15" si="0">Q2/100</f>
        <v>4.6685900000000002E-2</v>
      </c>
    </row>
    <row r="3" spans="1:28" x14ac:dyDescent="0.35">
      <c r="A3" s="4">
        <v>3946</v>
      </c>
      <c r="B3" s="5" t="s">
        <v>28</v>
      </c>
      <c r="C3" s="6">
        <v>43580</v>
      </c>
      <c r="D3" s="7">
        <v>123</v>
      </c>
      <c r="E3" s="8" t="s">
        <v>42</v>
      </c>
      <c r="F3" s="7" t="s">
        <v>43</v>
      </c>
      <c r="G3" s="8" t="s">
        <v>44</v>
      </c>
      <c r="H3" s="7" t="str">
        <f>"000018"</f>
        <v>000018</v>
      </c>
      <c r="I3" s="6">
        <v>42934</v>
      </c>
      <c r="J3" s="7" t="str">
        <f>"000020"</f>
        <v>000020</v>
      </c>
      <c r="K3" s="6">
        <v>43595</v>
      </c>
      <c r="L3" s="7" t="str">
        <f>"000020"</f>
        <v>000020</v>
      </c>
      <c r="M3" s="6">
        <v>43595</v>
      </c>
      <c r="N3" s="7">
        <v>16</v>
      </c>
      <c r="O3" s="7" t="str">
        <f>""</f>
        <v/>
      </c>
      <c r="P3" s="6"/>
      <c r="Q3" s="9">
        <v>4.66859</v>
      </c>
      <c r="R3" s="9">
        <v>0.42344999999999999</v>
      </c>
      <c r="S3" s="9">
        <v>4.2451400000000001</v>
      </c>
      <c r="T3" s="7">
        <v>29</v>
      </c>
      <c r="U3" s="6">
        <v>43580</v>
      </c>
      <c r="V3" s="7">
        <v>0</v>
      </c>
      <c r="W3" s="8" t="s">
        <v>45</v>
      </c>
      <c r="X3" s="7" t="s">
        <v>35</v>
      </c>
      <c r="Y3" s="8" t="s">
        <v>34</v>
      </c>
      <c r="Z3" s="7" t="s">
        <v>37</v>
      </c>
      <c r="AA3" s="8" t="s">
        <v>38</v>
      </c>
      <c r="AB3" s="9">
        <f t="shared" si="0"/>
        <v>4.6685900000000002E-2</v>
      </c>
    </row>
    <row r="4" spans="1:28" x14ac:dyDescent="0.35">
      <c r="A4" s="4">
        <v>3947</v>
      </c>
      <c r="B4" s="5" t="s">
        <v>31</v>
      </c>
      <c r="C4" s="6">
        <v>43591</v>
      </c>
      <c r="D4" s="7">
        <v>123</v>
      </c>
      <c r="E4" s="8" t="s">
        <v>42</v>
      </c>
      <c r="F4" s="7" t="s">
        <v>46</v>
      </c>
      <c r="G4" s="8" t="s">
        <v>47</v>
      </c>
      <c r="H4" s="7" t="str">
        <f>"000014"</f>
        <v>000014</v>
      </c>
      <c r="I4" s="6">
        <v>42978</v>
      </c>
      <c r="J4" s="7" t="str">
        <f>"000015"</f>
        <v>000015</v>
      </c>
      <c r="K4" s="6">
        <v>42978</v>
      </c>
      <c r="L4" s="7" t="str">
        <f>"000024"</f>
        <v>000024</v>
      </c>
      <c r="M4" s="6">
        <v>42978</v>
      </c>
      <c r="N4" s="7">
        <v>17</v>
      </c>
      <c r="O4" s="7" t="str">
        <f>"001303"</f>
        <v>001303</v>
      </c>
      <c r="P4" s="6">
        <v>43587</v>
      </c>
      <c r="Q4" s="9">
        <v>15.88837</v>
      </c>
      <c r="R4" s="9">
        <v>2.0813600000000001</v>
      </c>
      <c r="S4" s="9">
        <v>13.80701</v>
      </c>
      <c r="T4" s="7">
        <v>37</v>
      </c>
      <c r="U4" s="6">
        <v>43591</v>
      </c>
      <c r="V4" s="7">
        <v>9845930585</v>
      </c>
      <c r="W4" s="8" t="s">
        <v>48</v>
      </c>
      <c r="X4" s="7" t="s">
        <v>29</v>
      </c>
      <c r="Y4" s="8" t="s">
        <v>30</v>
      </c>
      <c r="Z4" s="7" t="s">
        <v>39</v>
      </c>
      <c r="AA4" s="8" t="s">
        <v>40</v>
      </c>
      <c r="AB4" s="9">
        <f t="shared" si="0"/>
        <v>0.15888369999999999</v>
      </c>
    </row>
    <row r="5" spans="1:28" x14ac:dyDescent="0.35">
      <c r="A5" s="4">
        <v>3948</v>
      </c>
      <c r="B5" s="5" t="s">
        <v>31</v>
      </c>
      <c r="C5" s="6">
        <v>43603</v>
      </c>
      <c r="D5" s="7">
        <v>123</v>
      </c>
      <c r="E5" s="8" t="s">
        <v>42</v>
      </c>
      <c r="F5" s="7" t="s">
        <v>49</v>
      </c>
      <c r="G5" s="8" t="s">
        <v>50</v>
      </c>
      <c r="H5" s="7" t="str">
        <f>"000031"</f>
        <v>000031</v>
      </c>
      <c r="I5" s="6">
        <v>43024</v>
      </c>
      <c r="J5" s="7" t="str">
        <f>"000019"</f>
        <v>000019</v>
      </c>
      <c r="K5" s="6">
        <v>43025</v>
      </c>
      <c r="L5" s="7" t="str">
        <f>"000043"</f>
        <v>000043</v>
      </c>
      <c r="M5" s="6">
        <v>43025</v>
      </c>
      <c r="N5" s="7">
        <v>17</v>
      </c>
      <c r="O5" s="7" t="str">
        <f>"001719"</f>
        <v>001719</v>
      </c>
      <c r="P5" s="6">
        <v>43602</v>
      </c>
      <c r="Q5" s="9">
        <v>8.7720000000000002</v>
      </c>
      <c r="R5" s="9">
        <v>1.17615</v>
      </c>
      <c r="S5" s="9">
        <v>7.5958500000000004</v>
      </c>
      <c r="T5" s="7">
        <v>50</v>
      </c>
      <c r="U5" s="6">
        <v>43603</v>
      </c>
      <c r="V5" s="7">
        <v>7829200900</v>
      </c>
      <c r="W5" s="8" t="s">
        <v>41</v>
      </c>
      <c r="X5" s="7" t="s">
        <v>29</v>
      </c>
      <c r="Y5" s="8" t="s">
        <v>30</v>
      </c>
      <c r="Z5" s="7" t="s">
        <v>39</v>
      </c>
      <c r="AA5" s="8" t="s">
        <v>40</v>
      </c>
      <c r="AB5" s="9">
        <f t="shared" si="0"/>
        <v>8.7720000000000006E-2</v>
      </c>
    </row>
    <row r="6" spans="1:28" x14ac:dyDescent="0.35">
      <c r="A6" s="4">
        <v>3949</v>
      </c>
      <c r="B6" s="5" t="s">
        <v>31</v>
      </c>
      <c r="C6" s="6">
        <v>43603</v>
      </c>
      <c r="D6" s="7">
        <v>123</v>
      </c>
      <c r="E6" s="8" t="s">
        <v>42</v>
      </c>
      <c r="F6" s="7" t="s">
        <v>51</v>
      </c>
      <c r="G6" s="8" t="s">
        <v>52</v>
      </c>
      <c r="H6" s="7" t="str">
        <f>"000032"</f>
        <v>000032</v>
      </c>
      <c r="I6" s="6">
        <v>43024</v>
      </c>
      <c r="J6" s="7" t="str">
        <f>"000020"</f>
        <v>000020</v>
      </c>
      <c r="K6" s="6">
        <v>43025</v>
      </c>
      <c r="L6" s="7" t="str">
        <f>"000044"</f>
        <v>000044</v>
      </c>
      <c r="M6" s="6">
        <v>43025</v>
      </c>
      <c r="N6" s="7">
        <v>17</v>
      </c>
      <c r="O6" s="7" t="str">
        <f>"001720"</f>
        <v>001720</v>
      </c>
      <c r="P6" s="6">
        <v>43602</v>
      </c>
      <c r="Q6" s="9">
        <v>8.5259999999999998</v>
      </c>
      <c r="R6" s="9">
        <v>1.1429</v>
      </c>
      <c r="S6" s="9">
        <v>7.3830999999999998</v>
      </c>
      <c r="T6" s="7">
        <v>50</v>
      </c>
      <c r="U6" s="6">
        <v>43603</v>
      </c>
      <c r="V6" s="7">
        <v>7829200900</v>
      </c>
      <c r="W6" s="8" t="s">
        <v>41</v>
      </c>
      <c r="X6" s="7" t="s">
        <v>29</v>
      </c>
      <c r="Y6" s="8" t="s">
        <v>30</v>
      </c>
      <c r="Z6" s="7" t="s">
        <v>39</v>
      </c>
      <c r="AA6" s="8" t="s">
        <v>40</v>
      </c>
      <c r="AB6" s="9">
        <f t="shared" si="0"/>
        <v>8.5260000000000002E-2</v>
      </c>
    </row>
    <row r="7" spans="1:28" x14ac:dyDescent="0.35">
      <c r="A7" s="4">
        <v>3950</v>
      </c>
      <c r="B7" s="5" t="s">
        <v>31</v>
      </c>
      <c r="C7" s="6">
        <v>43610</v>
      </c>
      <c r="D7" s="7">
        <v>123</v>
      </c>
      <c r="E7" s="8" t="s">
        <v>42</v>
      </c>
      <c r="F7" s="7" t="s">
        <v>53</v>
      </c>
      <c r="G7" s="8" t="s">
        <v>54</v>
      </c>
      <c r="H7" s="7" t="str">
        <f>"000076"</f>
        <v>000076</v>
      </c>
      <c r="I7" s="6">
        <v>43127</v>
      </c>
      <c r="J7" s="7" t="str">
        <f>"000033"</f>
        <v>000033</v>
      </c>
      <c r="K7" s="6">
        <v>43127</v>
      </c>
      <c r="L7" s="7" t="str">
        <f>"000042"</f>
        <v>000042</v>
      </c>
      <c r="M7" s="6">
        <v>43130</v>
      </c>
      <c r="N7" s="7">
        <v>18</v>
      </c>
      <c r="O7" s="7" t="str">
        <f>"002061"</f>
        <v>002061</v>
      </c>
      <c r="P7" s="6">
        <v>43609</v>
      </c>
      <c r="Q7" s="9">
        <v>9.9860699999999998</v>
      </c>
      <c r="R7" s="9">
        <v>0.88039999999999996</v>
      </c>
      <c r="S7" s="9">
        <v>9.1056699999999999</v>
      </c>
      <c r="T7" s="7">
        <v>59</v>
      </c>
      <c r="U7" s="6">
        <v>43610</v>
      </c>
      <c r="V7" s="7">
        <v>9900214207</v>
      </c>
      <c r="W7" s="8" t="s">
        <v>36</v>
      </c>
      <c r="X7" s="7" t="s">
        <v>32</v>
      </c>
      <c r="Y7" s="8" t="s">
        <v>33</v>
      </c>
      <c r="Z7" s="7" t="s">
        <v>55</v>
      </c>
      <c r="AA7" s="8" t="s">
        <v>56</v>
      </c>
      <c r="AB7" s="9">
        <f t="shared" si="0"/>
        <v>9.9860699999999997E-2</v>
      </c>
    </row>
    <row r="8" spans="1:28" x14ac:dyDescent="0.35">
      <c r="A8" s="4">
        <v>3951</v>
      </c>
      <c r="B8" s="5" t="s">
        <v>31</v>
      </c>
      <c r="C8" s="6">
        <v>43615</v>
      </c>
      <c r="D8" s="7">
        <v>123</v>
      </c>
      <c r="E8" s="8" t="s">
        <v>42</v>
      </c>
      <c r="F8" s="7" t="s">
        <v>57</v>
      </c>
      <c r="G8" s="8" t="s">
        <v>58</v>
      </c>
      <c r="H8" s="7" t="str">
        <f>"000059"</f>
        <v>000059</v>
      </c>
      <c r="I8" s="6">
        <v>43064</v>
      </c>
      <c r="J8" s="7" t="str">
        <f>"000028"</f>
        <v>000028</v>
      </c>
      <c r="K8" s="6">
        <v>43067</v>
      </c>
      <c r="L8" s="7" t="str">
        <f>"000068"</f>
        <v>000068</v>
      </c>
      <c r="M8" s="6">
        <v>43069</v>
      </c>
      <c r="N8" s="7">
        <v>17</v>
      </c>
      <c r="O8" s="7" t="str">
        <f>"002221"</f>
        <v>002221</v>
      </c>
      <c r="P8" s="6">
        <v>43613</v>
      </c>
      <c r="Q8" s="9">
        <v>10.5039</v>
      </c>
      <c r="R8" s="9">
        <v>1.1977500000000001</v>
      </c>
      <c r="S8" s="9">
        <v>9.3061500000000006</v>
      </c>
      <c r="T8" s="7">
        <v>65</v>
      </c>
      <c r="U8" s="6">
        <v>43615</v>
      </c>
      <c r="V8" s="7">
        <v>9972693939</v>
      </c>
      <c r="W8" s="8" t="s">
        <v>59</v>
      </c>
      <c r="X8" s="7" t="s">
        <v>29</v>
      </c>
      <c r="Y8" s="8" t="s">
        <v>30</v>
      </c>
      <c r="Z8" s="7" t="s">
        <v>39</v>
      </c>
      <c r="AA8" s="8" t="s">
        <v>40</v>
      </c>
      <c r="AB8" s="9">
        <f t="shared" si="0"/>
        <v>0.10503899999999999</v>
      </c>
    </row>
    <row r="9" spans="1:28" x14ac:dyDescent="0.35">
      <c r="A9" s="4">
        <v>3952</v>
      </c>
      <c r="B9" s="5" t="s">
        <v>31</v>
      </c>
      <c r="C9" s="6">
        <v>43615</v>
      </c>
      <c r="D9" s="7">
        <v>123</v>
      </c>
      <c r="E9" s="8" t="s">
        <v>42</v>
      </c>
      <c r="F9" s="7" t="s">
        <v>60</v>
      </c>
      <c r="G9" s="8" t="s">
        <v>61</v>
      </c>
      <c r="H9" s="7" t="str">
        <f>"000060"</f>
        <v>000060</v>
      </c>
      <c r="I9" s="6">
        <v>43064</v>
      </c>
      <c r="J9" s="7" t="str">
        <f>"000029"</f>
        <v>000029</v>
      </c>
      <c r="K9" s="6">
        <v>43067</v>
      </c>
      <c r="L9" s="7" t="str">
        <f>"000069"</f>
        <v>000069</v>
      </c>
      <c r="M9" s="6">
        <v>43069</v>
      </c>
      <c r="N9" s="7">
        <v>17</v>
      </c>
      <c r="O9" s="7" t="str">
        <f>"002222"</f>
        <v>002222</v>
      </c>
      <c r="P9" s="6">
        <v>43613</v>
      </c>
      <c r="Q9" s="9">
        <v>13.446999999999999</v>
      </c>
      <c r="R9" s="9">
        <v>1.53338</v>
      </c>
      <c r="S9" s="9">
        <v>11.91362</v>
      </c>
      <c r="T9" s="7">
        <v>65</v>
      </c>
      <c r="U9" s="6">
        <v>43615</v>
      </c>
      <c r="V9" s="7">
        <v>9972693939</v>
      </c>
      <c r="W9" s="8" t="s">
        <v>59</v>
      </c>
      <c r="X9" s="7" t="s">
        <v>29</v>
      </c>
      <c r="Y9" s="8" t="s">
        <v>30</v>
      </c>
      <c r="Z9" s="7" t="s">
        <v>39</v>
      </c>
      <c r="AA9" s="8" t="s">
        <v>40</v>
      </c>
      <c r="AB9" s="9">
        <f t="shared" si="0"/>
        <v>0.13446999999999998</v>
      </c>
    </row>
    <row r="10" spans="1:28" x14ac:dyDescent="0.35">
      <c r="A10" s="4">
        <v>3953</v>
      </c>
      <c r="B10" s="5" t="s">
        <v>62</v>
      </c>
      <c r="C10" s="6">
        <v>43647</v>
      </c>
      <c r="D10" s="7">
        <v>123</v>
      </c>
      <c r="E10" s="8" t="s">
        <v>42</v>
      </c>
      <c r="F10" s="7" t="s">
        <v>63</v>
      </c>
      <c r="G10" s="10" t="s">
        <v>64</v>
      </c>
      <c r="H10" s="7" t="str">
        <f>"000042"</f>
        <v>000042</v>
      </c>
      <c r="I10" s="6">
        <v>43039</v>
      </c>
      <c r="J10" s="7" t="str">
        <f>"000022"</f>
        <v>000022</v>
      </c>
      <c r="K10" s="6">
        <v>43039</v>
      </c>
      <c r="L10" s="7" t="str">
        <f>"000050"</f>
        <v>000050</v>
      </c>
      <c r="M10" s="6">
        <v>43039</v>
      </c>
      <c r="N10" s="7">
        <v>17</v>
      </c>
      <c r="O10" s="7" t="str">
        <f>"003001"</f>
        <v>003001</v>
      </c>
      <c r="P10" s="6">
        <v>43640</v>
      </c>
      <c r="Q10" s="11">
        <v>11.613</v>
      </c>
      <c r="R10" s="11">
        <v>1.35815</v>
      </c>
      <c r="S10" s="11">
        <v>10.254849999999999</v>
      </c>
      <c r="T10" s="7">
        <v>96</v>
      </c>
      <c r="U10" s="6">
        <v>43647</v>
      </c>
      <c r="V10" s="7">
        <v>9886614182</v>
      </c>
      <c r="W10" s="10" t="s">
        <v>65</v>
      </c>
      <c r="X10" s="7" t="s">
        <v>29</v>
      </c>
      <c r="Y10" s="10" t="s">
        <v>30</v>
      </c>
      <c r="Z10" s="7" t="s">
        <v>39</v>
      </c>
      <c r="AA10" s="10" t="s">
        <v>40</v>
      </c>
      <c r="AB10" s="11">
        <f t="shared" si="0"/>
        <v>0.11613</v>
      </c>
    </row>
    <row r="11" spans="1:28" x14ac:dyDescent="0.35">
      <c r="A11" s="4">
        <v>3954</v>
      </c>
      <c r="B11" s="5" t="s">
        <v>62</v>
      </c>
      <c r="C11" s="6">
        <v>43647</v>
      </c>
      <c r="D11" s="7">
        <v>123</v>
      </c>
      <c r="E11" s="8" t="s">
        <v>42</v>
      </c>
      <c r="F11" s="7" t="s">
        <v>66</v>
      </c>
      <c r="G11" s="10" t="s">
        <v>67</v>
      </c>
      <c r="H11" s="7" t="str">
        <f>"000089"</f>
        <v>000089</v>
      </c>
      <c r="I11" s="6">
        <v>43103</v>
      </c>
      <c r="J11" s="7" t="str">
        <f>"000044"</f>
        <v>000044</v>
      </c>
      <c r="K11" s="6">
        <v>43103</v>
      </c>
      <c r="L11" s="7" t="str">
        <f>"000096"</f>
        <v>000096</v>
      </c>
      <c r="M11" s="6">
        <v>43104</v>
      </c>
      <c r="N11" s="7">
        <v>17</v>
      </c>
      <c r="O11" s="7" t="str">
        <f>"003002"</f>
        <v>003002</v>
      </c>
      <c r="P11" s="6">
        <v>43640</v>
      </c>
      <c r="Q11" s="11">
        <v>3.3439999999999999</v>
      </c>
      <c r="R11" s="11">
        <v>0.3644</v>
      </c>
      <c r="S11" s="11">
        <v>2.9796</v>
      </c>
      <c r="T11" s="7">
        <v>96</v>
      </c>
      <c r="U11" s="6">
        <v>43647</v>
      </c>
      <c r="V11" s="7">
        <v>9742063299</v>
      </c>
      <c r="W11" s="10" t="s">
        <v>68</v>
      </c>
      <c r="X11" s="7" t="s">
        <v>29</v>
      </c>
      <c r="Y11" s="10" t="s">
        <v>30</v>
      </c>
      <c r="Z11" s="7" t="s">
        <v>39</v>
      </c>
      <c r="AA11" s="10" t="s">
        <v>40</v>
      </c>
      <c r="AB11" s="11">
        <f t="shared" si="0"/>
        <v>3.3439999999999998E-2</v>
      </c>
    </row>
    <row r="12" spans="1:28" x14ac:dyDescent="0.35">
      <c r="A12" s="4">
        <v>3955</v>
      </c>
      <c r="B12" s="5" t="s">
        <v>62</v>
      </c>
      <c r="C12" s="6">
        <v>43647</v>
      </c>
      <c r="D12" s="7">
        <v>123</v>
      </c>
      <c r="E12" s="8" t="s">
        <v>42</v>
      </c>
      <c r="F12" s="7" t="s">
        <v>69</v>
      </c>
      <c r="G12" s="10" t="s">
        <v>70</v>
      </c>
      <c r="H12" s="7" t="str">
        <f>"000043"</f>
        <v>000043</v>
      </c>
      <c r="I12" s="6">
        <v>43039</v>
      </c>
      <c r="J12" s="7" t="str">
        <f>"000023"</f>
        <v>000023</v>
      </c>
      <c r="K12" s="6">
        <v>43039</v>
      </c>
      <c r="L12" s="7" t="str">
        <f>"000053"</f>
        <v>000053</v>
      </c>
      <c r="M12" s="6">
        <v>43048</v>
      </c>
      <c r="N12" s="7">
        <v>17</v>
      </c>
      <c r="O12" s="7" t="str">
        <f>"003125"</f>
        <v>003125</v>
      </c>
      <c r="P12" s="6">
        <v>43643</v>
      </c>
      <c r="Q12" s="11">
        <v>5.0119999999999996</v>
      </c>
      <c r="R12" s="11">
        <v>0.54669999999999996</v>
      </c>
      <c r="S12" s="11">
        <v>4.4653</v>
      </c>
      <c r="T12" s="7">
        <v>96</v>
      </c>
      <c r="U12" s="6">
        <v>43647</v>
      </c>
      <c r="V12" s="7">
        <v>9242494915</v>
      </c>
      <c r="W12" s="10" t="s">
        <v>71</v>
      </c>
      <c r="X12" s="7" t="s">
        <v>29</v>
      </c>
      <c r="Y12" s="10" t="s">
        <v>30</v>
      </c>
      <c r="Z12" s="7" t="s">
        <v>39</v>
      </c>
      <c r="AA12" s="10" t="s">
        <v>40</v>
      </c>
      <c r="AB12" s="11">
        <f t="shared" si="0"/>
        <v>5.0119999999999998E-2</v>
      </c>
    </row>
    <row r="13" spans="1:28" x14ac:dyDescent="0.35">
      <c r="A13" s="4">
        <v>3956</v>
      </c>
      <c r="B13" s="5" t="s">
        <v>62</v>
      </c>
      <c r="C13" s="6">
        <v>43648</v>
      </c>
      <c r="D13" s="7">
        <v>123</v>
      </c>
      <c r="E13" s="8" t="s">
        <v>42</v>
      </c>
      <c r="F13" s="7" t="s">
        <v>43</v>
      </c>
      <c r="G13" s="10" t="s">
        <v>44</v>
      </c>
      <c r="H13" s="7" t="str">
        <f>"000018"</f>
        <v>000018</v>
      </c>
      <c r="I13" s="6">
        <v>42934</v>
      </c>
      <c r="J13" s="7" t="str">
        <f>"000216"</f>
        <v>000216</v>
      </c>
      <c r="K13" s="6">
        <v>43789</v>
      </c>
      <c r="L13" s="7" t="str">
        <f>"000217"</f>
        <v>000217</v>
      </c>
      <c r="M13" s="6">
        <v>43790</v>
      </c>
      <c r="N13" s="7">
        <v>16</v>
      </c>
      <c r="O13" s="7" t="str">
        <f>""</f>
        <v/>
      </c>
      <c r="P13" s="7"/>
      <c r="Q13" s="11">
        <v>2.3342999999999998</v>
      </c>
      <c r="R13" s="11">
        <v>0.20573</v>
      </c>
      <c r="S13" s="11">
        <v>2.1285699999999999</v>
      </c>
      <c r="T13" s="7">
        <v>102</v>
      </c>
      <c r="U13" s="6">
        <v>43648</v>
      </c>
      <c r="V13" s="7">
        <v>0</v>
      </c>
      <c r="W13" s="10" t="s">
        <v>45</v>
      </c>
      <c r="X13" s="7" t="s">
        <v>35</v>
      </c>
      <c r="Y13" s="10" t="s">
        <v>34</v>
      </c>
      <c r="Z13" s="7" t="s">
        <v>37</v>
      </c>
      <c r="AA13" s="10" t="s">
        <v>38</v>
      </c>
      <c r="AB13" s="11">
        <f t="shared" si="0"/>
        <v>2.3342999999999999E-2</v>
      </c>
    </row>
    <row r="14" spans="1:28" x14ac:dyDescent="0.35">
      <c r="A14" s="4">
        <v>3957</v>
      </c>
      <c r="B14" s="5" t="s">
        <v>62</v>
      </c>
      <c r="C14" s="6">
        <v>43663</v>
      </c>
      <c r="D14" s="7">
        <v>123</v>
      </c>
      <c r="E14" s="8" t="s">
        <v>42</v>
      </c>
      <c r="F14" s="7" t="s">
        <v>72</v>
      </c>
      <c r="G14" s="10" t="s">
        <v>73</v>
      </c>
      <c r="H14" s="7" t="str">
        <f>"000153"</f>
        <v>000153</v>
      </c>
      <c r="I14" s="6">
        <v>43129</v>
      </c>
      <c r="J14" s="7" t="str">
        <f>"000123"</f>
        <v>000123</v>
      </c>
      <c r="K14" s="6">
        <v>43178</v>
      </c>
      <c r="L14" s="7" t="str">
        <f>"000120"</f>
        <v>000120</v>
      </c>
      <c r="M14" s="6">
        <v>43178</v>
      </c>
      <c r="N14" s="7">
        <v>17</v>
      </c>
      <c r="O14" s="7" t="str">
        <f>"003450"</f>
        <v>003450</v>
      </c>
      <c r="P14" s="6">
        <v>43662</v>
      </c>
      <c r="Q14" s="11">
        <v>1.98356</v>
      </c>
      <c r="R14" s="11">
        <v>0.10116</v>
      </c>
      <c r="S14" s="11">
        <v>1.8824000000000001</v>
      </c>
      <c r="T14" s="7">
        <v>113</v>
      </c>
      <c r="U14" s="6">
        <v>43663</v>
      </c>
      <c r="V14" s="7">
        <v>9980860401</v>
      </c>
      <c r="W14" s="10" t="s">
        <v>74</v>
      </c>
      <c r="X14" s="7" t="s">
        <v>75</v>
      </c>
      <c r="Y14" s="10" t="s">
        <v>76</v>
      </c>
      <c r="Z14" s="7" t="s">
        <v>37</v>
      </c>
      <c r="AA14" s="10" t="s">
        <v>38</v>
      </c>
      <c r="AB14" s="11">
        <f t="shared" si="0"/>
        <v>1.9835599999999998E-2</v>
      </c>
    </row>
    <row r="15" spans="1:28" x14ac:dyDescent="0.35">
      <c r="A15" s="4">
        <v>3958</v>
      </c>
      <c r="B15" s="5" t="s">
        <v>77</v>
      </c>
      <c r="C15" s="6">
        <v>43685</v>
      </c>
      <c r="D15" s="7">
        <v>123</v>
      </c>
      <c r="E15" s="8" t="s">
        <v>42</v>
      </c>
      <c r="F15" s="7" t="s">
        <v>43</v>
      </c>
      <c r="G15" s="10" t="s">
        <v>44</v>
      </c>
      <c r="H15" s="7" t="str">
        <f>"000018"</f>
        <v>000018</v>
      </c>
      <c r="I15" s="6">
        <v>42934</v>
      </c>
      <c r="J15" s="7" t="str">
        <f>"000216"</f>
        <v>000216</v>
      </c>
      <c r="K15" s="6">
        <v>43789</v>
      </c>
      <c r="L15" s="7" t="str">
        <f>"000217"</f>
        <v>000217</v>
      </c>
      <c r="M15" s="6">
        <v>43790</v>
      </c>
      <c r="N15" s="7">
        <v>16</v>
      </c>
      <c r="O15" s="7" t="str">
        <f>""</f>
        <v/>
      </c>
      <c r="P15" s="7"/>
      <c r="Q15" s="11">
        <v>2.3342999999999998</v>
      </c>
      <c r="R15" s="11">
        <v>0.19772999999999999</v>
      </c>
      <c r="S15" s="11">
        <v>2.1365699999999999</v>
      </c>
      <c r="T15" s="7">
        <v>149</v>
      </c>
      <c r="U15" s="6">
        <v>43685</v>
      </c>
      <c r="V15" s="7">
        <v>0</v>
      </c>
      <c r="W15" s="10" t="s">
        <v>45</v>
      </c>
      <c r="X15" s="7" t="s">
        <v>35</v>
      </c>
      <c r="Y15" s="10" t="s">
        <v>34</v>
      </c>
      <c r="Z15" s="7" t="s">
        <v>37</v>
      </c>
      <c r="AA15" s="10" t="s">
        <v>38</v>
      </c>
      <c r="AB15" s="11">
        <f t="shared" si="0"/>
        <v>2.3342999999999999E-2</v>
      </c>
    </row>
    <row r="16" spans="1:28" x14ac:dyDescent="0.35">
      <c r="A16" s="4">
        <v>3959</v>
      </c>
      <c r="B16" s="5" t="s">
        <v>78</v>
      </c>
      <c r="C16" s="6">
        <v>43749</v>
      </c>
      <c r="D16" s="4">
        <v>123</v>
      </c>
      <c r="E16" s="8" t="s">
        <v>42</v>
      </c>
      <c r="F16" s="7" t="s">
        <v>79</v>
      </c>
      <c r="G16" s="8" t="s">
        <v>80</v>
      </c>
      <c r="H16" s="7" t="str">
        <f>"000055"</f>
        <v>000055</v>
      </c>
      <c r="I16" s="6">
        <v>43374</v>
      </c>
      <c r="J16" s="7" t="str">
        <f>"000042"</f>
        <v>000042</v>
      </c>
      <c r="K16" s="6">
        <v>43698</v>
      </c>
      <c r="L16" s="7" t="str">
        <f>"000101"</f>
        <v>000101</v>
      </c>
      <c r="M16" s="6">
        <v>43698</v>
      </c>
      <c r="N16" s="7">
        <v>17</v>
      </c>
      <c r="O16" s="7" t="str">
        <f>"005745"</f>
        <v>005745</v>
      </c>
      <c r="P16" s="6">
        <v>43749</v>
      </c>
      <c r="Q16" s="9">
        <v>60.646999999999998</v>
      </c>
      <c r="R16" s="9">
        <v>4.0020899999999999</v>
      </c>
      <c r="S16" s="9">
        <v>56.644910000000003</v>
      </c>
      <c r="T16" s="7">
        <v>13</v>
      </c>
      <c r="U16" s="6">
        <v>43749</v>
      </c>
      <c r="V16" s="7">
        <v>9632899921</v>
      </c>
      <c r="W16" s="8" t="s">
        <v>81</v>
      </c>
      <c r="X16" s="7" t="s">
        <v>82</v>
      </c>
      <c r="Y16" s="8" t="s">
        <v>83</v>
      </c>
      <c r="Z16" s="7" t="s">
        <v>39</v>
      </c>
      <c r="AA16" s="8" t="s">
        <v>40</v>
      </c>
      <c r="AB16" s="9">
        <v>0.60646999999999995</v>
      </c>
    </row>
    <row r="17" spans="1:28" x14ac:dyDescent="0.35">
      <c r="A17" s="4">
        <v>3960</v>
      </c>
      <c r="B17" s="5" t="s">
        <v>84</v>
      </c>
      <c r="C17" s="6">
        <v>43805</v>
      </c>
      <c r="D17" s="4">
        <v>123</v>
      </c>
      <c r="E17" s="8" t="s">
        <v>42</v>
      </c>
      <c r="F17" s="7" t="s">
        <v>43</v>
      </c>
      <c r="G17" s="8" t="s">
        <v>44</v>
      </c>
      <c r="H17" s="7" t="str">
        <f>"000018"</f>
        <v>000018</v>
      </c>
      <c r="I17" s="6">
        <v>42934</v>
      </c>
      <c r="J17" s="7" t="str">
        <f>"000216"</f>
        <v>000216</v>
      </c>
      <c r="K17" s="6">
        <v>43789</v>
      </c>
      <c r="L17" s="7" t="str">
        <f>"000217"</f>
        <v>000217</v>
      </c>
      <c r="M17" s="6">
        <v>43790</v>
      </c>
      <c r="N17" s="7">
        <v>16</v>
      </c>
      <c r="O17" s="7" t="str">
        <f>"006602"</f>
        <v>006602</v>
      </c>
      <c r="P17" s="6">
        <v>43803</v>
      </c>
      <c r="Q17" s="9">
        <v>2.3342900000000002</v>
      </c>
      <c r="R17" s="9">
        <v>0.19972999999999999</v>
      </c>
      <c r="S17" s="9">
        <v>2.13456</v>
      </c>
      <c r="T17" s="7">
        <v>13</v>
      </c>
      <c r="U17" s="6">
        <v>43805</v>
      </c>
      <c r="V17" s="7">
        <v>0</v>
      </c>
      <c r="W17" s="8" t="s">
        <v>45</v>
      </c>
      <c r="X17" s="7" t="s">
        <v>35</v>
      </c>
      <c r="Y17" s="8" t="s">
        <v>34</v>
      </c>
      <c r="Z17" s="7" t="s">
        <v>37</v>
      </c>
      <c r="AA17" s="8" t="s">
        <v>38</v>
      </c>
      <c r="AB17" s="9">
        <v>2.3342900000000003E-2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2020-01-30T06:30:49Z</dcterms:modified>
</cp:coreProperties>
</file>