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<sst xmlns="http://schemas.openxmlformats.org/spreadsheetml/2006/main" count="154" uniqueCount="83">
  <si>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</si>
  <si>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</si>
  <si>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</si>
  <si>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</si>
  <si>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</si>
  <si>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</si>
  <si>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</si>
  <si>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</si>
  <si>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</si>
  <si>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</si>
  <si>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</si>
  <si>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</si>
  <si>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</si>
  <si>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</si>
  <si>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</si>
  <si>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</si>
  <si>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</si>
  <si>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</si>
  <si>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</si>
  <si>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</si>
  <si>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</si>
  <si>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</si>
  <si>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</si>
  <si>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</si>
  <si>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</si>
  <si>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</si>
  <si>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</si>
  <si>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</si>
  <si>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</si>
  <si>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</si>
  <si>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</si>
  <si>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</si>
  <si>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</si>
  <si>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</si>
  <si>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</si>
  <si>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</si>
  <si>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ddo209</t>
  </si>
  <si>
    <t xml:space="preserve"> Assistant Executive Engineer Electrical West Zone</t>
  </si>
  <si>
    <t>P0190</t>
  </si>
  <si>
    <t>Works sanctioned by Hon Mayor</t>
  </si>
  <si>
    <t>M S Venkatesh</t>
  </si>
  <si>
    <t>Technical Manager West KRIDL</t>
  </si>
  <si>
    <t>ddo488</t>
  </si>
  <si>
    <t xml:space="preserve"> Assistant Executive Engineer Chandra Layout West Zone</t>
  </si>
  <si>
    <t>Mudalapalya</t>
  </si>
  <si>
    <t>127-15-000085</t>
  </si>
  <si>
    <t>Development of Swamy Vivekananda Paark in ward no-127</t>
  </si>
  <si>
    <t>C Mahesh</t>
  </si>
  <si>
    <t>127-17-000023</t>
  </si>
  <si>
    <t>Emergency grants for ward maintenance in ward No 127</t>
  </si>
  <si>
    <t>127-17-000031</t>
  </si>
  <si>
    <t>Providing drinking water works in Ward No 127 in Govindarajnagar Division</t>
  </si>
  <si>
    <t>127-16-000001</t>
  </si>
  <si>
    <t>Annual Operation And maintenance Of Street Lights at Moodalapalya in Ward No- 127</t>
  </si>
  <si>
    <t>Sree Mamatha Electrical Enterprises</t>
  </si>
  <si>
    <t>127-17-000017</t>
  </si>
  <si>
    <t>Additional works for Asphalting and other improvemnetal works at 2nd main road Panchasheelanagar in ward No 127</t>
  </si>
  <si>
    <t>127-15-000059</t>
  </si>
  <si>
    <t>Providing Asphalting to Tent road and cross road in ward no 127</t>
  </si>
  <si>
    <t>July</t>
  </si>
  <si>
    <t>127-17-000037</t>
  </si>
  <si>
    <t>Drilling of borewells and Instalation of pipelines in ward no 127</t>
  </si>
  <si>
    <t>Sri Nanjundeshwara Constructions Prop M Rajesh</t>
  </si>
  <si>
    <t>127-17-000038</t>
  </si>
  <si>
    <t xml:space="preserve"> Providing of Drinking water and Establishment of RO plants in ward no 127</t>
  </si>
  <si>
    <t>Sri Nanjudeshwara Constructions Prop M Rajesh</t>
  </si>
  <si>
    <t>August</t>
  </si>
  <si>
    <t>October</t>
  </si>
  <si>
    <t>127-18-000007</t>
  </si>
  <si>
    <t>Improvements and developments of Vivekananda Park in ward no 127 Mudalapalya</t>
  </si>
  <si>
    <t>P2415</t>
  </si>
  <si>
    <t>Reserve fund for TandF Committee</t>
  </si>
  <si>
    <t>November</t>
  </si>
  <si>
    <t>127-17-000012</t>
  </si>
  <si>
    <t>Providing sign Boards to Main and cross roads in ward Jurisdiction in ward No 127</t>
  </si>
  <si>
    <t>S Satish</t>
  </si>
  <si>
    <t>December</t>
  </si>
  <si>
    <t>127-18-000008</t>
  </si>
  <si>
    <t>Construction of CC road Developments to drain in Sanjeevininagra in ward no 127 Mudalapalya</t>
  </si>
  <si>
    <t>127-18-000009</t>
  </si>
  <si>
    <t>Construction of CC drain in Kalyananagar, Shakthi Garden in in ward no 127 Mudalapalya</t>
  </si>
  <si>
    <t>127-17-000041</t>
  </si>
  <si>
    <t>Desilting of drains in ward noi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</si>
</sst>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4014</v>
      </c>
      <c r="B2" s="5" t="s">
        <v>28</v>
      </c>
      <c r="C2" s="6">
        <v>43575</v>
      </c>
      <c r="D2" s="7">
        <v>127</v>
      </c>
      <c r="E2" s="8" t="s">
        <v>44</v>
      </c>
      <c r="F2" s="7" t="s">
        <v>45</v>
      </c>
      <c r="G2" s="8" t="s">
        <v>46</v>
      </c>
      <c r="H2" s="7" t="str">
        <f>"000087"</f>
        <v>000087</v>
      </c>
      <c r="I2" s="6">
        <v>43087</v>
      </c>
      <c r="J2" s="7" t="str">
        <f>"000060"</f>
        <v>000060</v>
      </c>
      <c r="K2" s="6">
        <v>43134</v>
      </c>
      <c r="L2" s="7" t="str">
        <f>"000138"</f>
        <v>000138</v>
      </c>
      <c r="M2" s="6">
        <v>43134</v>
      </c>
      <c r="N2" s="7">
        <v>15</v>
      </c>
      <c r="O2" s="7" t="str">
        <f>"000492"</f>
        <v>000492</v>
      </c>
      <c r="P2" s="6">
        <v>43567</v>
      </c>
      <c r="Q2" s="9">
        <v>18.860399999999998</v>
      </c>
      <c r="R2" s="9">
        <v>0.82389999999999997</v>
      </c>
      <c r="S2" s="9">
        <v>18.0365</v>
      </c>
      <c r="T2" s="7">
        <v>21</v>
      </c>
      <c r="U2" s="6">
        <v>43575</v>
      </c>
      <c r="V2" s="7">
        <v>9480701666</v>
      </c>
      <c r="W2" s="8" t="s">
        <v>47</v>
      </c>
      <c r="X2" s="7" t="s">
        <v>29</v>
      </c>
      <c r="Y2" s="8" t="s">
        <v>30</v>
      </c>
      <c r="Z2" s="7" t="s">
        <v>42</v>
      </c>
      <c r="AA2" s="8" t="s">
        <v>43</v>
      </c>
      <c r="AB2" s="9">
        <f t="shared" ref="AB2:AB10" si="0">Q2/100</f>
        <v>0.18860399999999999</v>
      </c>
    </row>
    <row r="3" spans="1:28" x14ac:dyDescent="0.35">
      <c r="A3" s="4">
        <v>4015</v>
      </c>
      <c r="B3" s="5" t="s">
        <v>28</v>
      </c>
      <c r="C3" s="6">
        <v>43575</v>
      </c>
      <c r="D3" s="7">
        <v>127</v>
      </c>
      <c r="E3" s="8" t="s">
        <v>44</v>
      </c>
      <c r="F3" s="7" t="s">
        <v>48</v>
      </c>
      <c r="G3" s="8" t="s">
        <v>49</v>
      </c>
      <c r="H3" s="7" t="str">
        <f>"000086"</f>
        <v>000086</v>
      </c>
      <c r="I3" s="6">
        <v>43087</v>
      </c>
      <c r="J3" s="7" t="str">
        <f>"000059"</f>
        <v>000059</v>
      </c>
      <c r="K3" s="6">
        <v>43134</v>
      </c>
      <c r="L3" s="7" t="str">
        <f>"000139"</f>
        <v>000139</v>
      </c>
      <c r="M3" s="6">
        <v>43134</v>
      </c>
      <c r="N3" s="7">
        <v>17</v>
      </c>
      <c r="O3" s="7" t="str">
        <f>"000493"</f>
        <v>000493</v>
      </c>
      <c r="P3" s="6">
        <v>43567</v>
      </c>
      <c r="Q3" s="9">
        <v>19.6051</v>
      </c>
      <c r="R3" s="9">
        <v>0.85460000000000003</v>
      </c>
      <c r="S3" s="9">
        <v>18.750499999999999</v>
      </c>
      <c r="T3" s="7">
        <v>21</v>
      </c>
      <c r="U3" s="6">
        <v>43575</v>
      </c>
      <c r="V3" s="7">
        <v>9480701666</v>
      </c>
      <c r="W3" s="8" t="s">
        <v>47</v>
      </c>
      <c r="X3" s="7" t="s">
        <v>29</v>
      </c>
      <c r="Y3" s="8" t="s">
        <v>30</v>
      </c>
      <c r="Z3" s="7" t="s">
        <v>42</v>
      </c>
      <c r="AA3" s="8" t="s">
        <v>43</v>
      </c>
      <c r="AB3" s="9">
        <f t="shared" si="0"/>
        <v>0.196051</v>
      </c>
    </row>
    <row r="4" spans="1:28" x14ac:dyDescent="0.35">
      <c r="A4" s="4">
        <v>4016</v>
      </c>
      <c r="B4" s="5" t="s">
        <v>28</v>
      </c>
      <c r="C4" s="6">
        <v>43578</v>
      </c>
      <c r="D4" s="7">
        <v>127</v>
      </c>
      <c r="E4" s="8" t="s">
        <v>44</v>
      </c>
      <c r="F4" s="7" t="s">
        <v>50</v>
      </c>
      <c r="G4" s="8" t="s">
        <v>51</v>
      </c>
      <c r="H4" s="7" t="str">
        <f>"000306"</f>
        <v>000306</v>
      </c>
      <c r="I4" s="6">
        <v>43176</v>
      </c>
      <c r="J4" s="7" t="str">
        <f>"000074"</f>
        <v>000074</v>
      </c>
      <c r="K4" s="6">
        <v>43508</v>
      </c>
      <c r="L4" s="7" t="str">
        <f>"000191"</f>
        <v>000191</v>
      </c>
      <c r="M4" s="6">
        <v>43508</v>
      </c>
      <c r="N4" s="7">
        <v>17</v>
      </c>
      <c r="O4" s="7" t="str">
        <f>"000704"</f>
        <v>000704</v>
      </c>
      <c r="P4" s="6">
        <v>43577</v>
      </c>
      <c r="Q4" s="9">
        <v>12.304</v>
      </c>
      <c r="R4" s="9">
        <v>1.5598000000000001</v>
      </c>
      <c r="S4" s="9">
        <v>10.744199999999999</v>
      </c>
      <c r="T4" s="7">
        <v>24</v>
      </c>
      <c r="U4" s="6">
        <v>43578</v>
      </c>
      <c r="V4" s="7">
        <v>9900000000</v>
      </c>
      <c r="W4" s="8" t="s">
        <v>41</v>
      </c>
      <c r="X4" s="7" t="s">
        <v>34</v>
      </c>
      <c r="Y4" s="8" t="s">
        <v>35</v>
      </c>
      <c r="Z4" s="7" t="s">
        <v>42</v>
      </c>
      <c r="AA4" s="8" t="s">
        <v>43</v>
      </c>
      <c r="AB4" s="9">
        <f t="shared" si="0"/>
        <v>0.12304</v>
      </c>
    </row>
    <row r="5" spans="1:28" x14ac:dyDescent="0.35">
      <c r="A5" s="4">
        <v>4017</v>
      </c>
      <c r="B5" s="5" t="s">
        <v>28</v>
      </c>
      <c r="C5" s="6">
        <v>43580</v>
      </c>
      <c r="D5" s="7">
        <v>127</v>
      </c>
      <c r="E5" s="8" t="s">
        <v>44</v>
      </c>
      <c r="F5" s="7" t="s">
        <v>52</v>
      </c>
      <c r="G5" s="8" t="s">
        <v>53</v>
      </c>
      <c r="H5" s="7" t="str">
        <f>"000008"</f>
        <v>000008</v>
      </c>
      <c r="I5" s="6">
        <v>42931</v>
      </c>
      <c r="J5" s="7" t="str">
        <f>"000192"</f>
        <v>000192</v>
      </c>
      <c r="K5" s="6">
        <v>43486</v>
      </c>
      <c r="L5" s="7" t="str">
        <f>"000191"</f>
        <v>000191</v>
      </c>
      <c r="M5" s="6">
        <v>43486</v>
      </c>
      <c r="N5" s="7">
        <v>16</v>
      </c>
      <c r="O5" s="7" t="str">
        <f>"000854"</f>
        <v>000854</v>
      </c>
      <c r="P5" s="6">
        <v>43578</v>
      </c>
      <c r="Q5" s="9">
        <v>12.84061</v>
      </c>
      <c r="R5" s="9">
        <v>1.2773699999999999</v>
      </c>
      <c r="S5" s="9">
        <v>11.56324</v>
      </c>
      <c r="T5" s="7">
        <v>29</v>
      </c>
      <c r="U5" s="6">
        <v>43580</v>
      </c>
      <c r="V5" s="7">
        <v>9845007123</v>
      </c>
      <c r="W5" s="8" t="s">
        <v>54</v>
      </c>
      <c r="X5" s="7" t="s">
        <v>33</v>
      </c>
      <c r="Y5" s="8" t="s">
        <v>32</v>
      </c>
      <c r="Z5" s="7" t="s">
        <v>36</v>
      </c>
      <c r="AA5" s="8" t="s">
        <v>37</v>
      </c>
      <c r="AB5" s="9">
        <f t="shared" si="0"/>
        <v>0.1284061</v>
      </c>
    </row>
    <row r="6" spans="1:28" x14ac:dyDescent="0.35">
      <c r="A6" s="4">
        <v>4018</v>
      </c>
      <c r="B6" s="5" t="s">
        <v>31</v>
      </c>
      <c r="C6" s="6">
        <v>43602</v>
      </c>
      <c r="D6" s="7">
        <v>127</v>
      </c>
      <c r="E6" s="8" t="s">
        <v>44</v>
      </c>
      <c r="F6" s="7" t="s">
        <v>55</v>
      </c>
      <c r="G6" s="8" t="s">
        <v>56</v>
      </c>
      <c r="H6" s="7" t="str">
        <f>"000066"</f>
        <v>000066</v>
      </c>
      <c r="I6" s="6">
        <v>42894</v>
      </c>
      <c r="J6" s="7" t="str">
        <f>"000037"</f>
        <v>000037</v>
      </c>
      <c r="K6" s="6">
        <v>43000</v>
      </c>
      <c r="L6" s="7" t="str">
        <f>"000076"</f>
        <v>000076</v>
      </c>
      <c r="M6" s="6">
        <v>43000</v>
      </c>
      <c r="N6" s="7">
        <v>17</v>
      </c>
      <c r="O6" s="7" t="str">
        <f>"001555"</f>
        <v>001555</v>
      </c>
      <c r="P6" s="6">
        <v>43599</v>
      </c>
      <c r="Q6" s="9">
        <v>10.999599999999999</v>
      </c>
      <c r="R6" s="9">
        <v>1.4916</v>
      </c>
      <c r="S6" s="9">
        <v>9.5079999999999991</v>
      </c>
      <c r="T6" s="7">
        <v>49</v>
      </c>
      <c r="U6" s="6">
        <v>43602</v>
      </c>
      <c r="V6" s="7">
        <v>9900000000</v>
      </c>
      <c r="W6" s="8" t="s">
        <v>41</v>
      </c>
      <c r="X6" s="7" t="s">
        <v>29</v>
      </c>
      <c r="Y6" s="8" t="s">
        <v>30</v>
      </c>
      <c r="Z6" s="7" t="s">
        <v>42</v>
      </c>
      <c r="AA6" s="8" t="s">
        <v>43</v>
      </c>
      <c r="AB6" s="9">
        <f t="shared" si="0"/>
        <v>0.109996</v>
      </c>
    </row>
    <row r="7" spans="1:28" x14ac:dyDescent="0.35">
      <c r="A7" s="4">
        <v>4019</v>
      </c>
      <c r="B7" s="5" t="s">
        <v>31</v>
      </c>
      <c r="C7" s="6">
        <v>43603</v>
      </c>
      <c r="D7" s="7">
        <v>127</v>
      </c>
      <c r="E7" s="8" t="s">
        <v>44</v>
      </c>
      <c r="F7" s="7" t="s">
        <v>57</v>
      </c>
      <c r="G7" s="8" t="s">
        <v>58</v>
      </c>
      <c r="H7" s="7" t="str">
        <f>"000030"</f>
        <v>000030</v>
      </c>
      <c r="I7" s="6">
        <v>42590</v>
      </c>
      <c r="J7" s="7" t="str">
        <f>"000396"</f>
        <v>000396</v>
      </c>
      <c r="K7" s="6">
        <v>42735</v>
      </c>
      <c r="L7" s="7" t="str">
        <f>"000672"</f>
        <v>000672</v>
      </c>
      <c r="M7" s="6">
        <v>42735</v>
      </c>
      <c r="N7" s="7">
        <v>15</v>
      </c>
      <c r="O7" s="7" t="str">
        <f>"001756"</f>
        <v>001756</v>
      </c>
      <c r="P7" s="6">
        <v>43602</v>
      </c>
      <c r="Q7" s="9">
        <v>46.385599999999997</v>
      </c>
      <c r="R7" s="9">
        <v>3.1802999999999999</v>
      </c>
      <c r="S7" s="9">
        <v>43.205300000000001</v>
      </c>
      <c r="T7" s="7">
        <v>52</v>
      </c>
      <c r="U7" s="6">
        <v>43603</v>
      </c>
      <c r="V7" s="7">
        <v>9886066040</v>
      </c>
      <c r="W7" s="8" t="s">
        <v>40</v>
      </c>
      <c r="X7" s="7" t="s">
        <v>38</v>
      </c>
      <c r="Y7" s="8" t="s">
        <v>39</v>
      </c>
      <c r="Z7" s="7" t="s">
        <v>42</v>
      </c>
      <c r="AA7" s="8" t="s">
        <v>43</v>
      </c>
      <c r="AB7" s="9">
        <f t="shared" si="0"/>
        <v>0.46385599999999999</v>
      </c>
    </row>
    <row r="8" spans="1:28" x14ac:dyDescent="0.35">
      <c r="A8" s="4">
        <v>4020</v>
      </c>
      <c r="B8" s="5" t="s">
        <v>59</v>
      </c>
      <c r="C8" s="6">
        <v>43648</v>
      </c>
      <c r="D8" s="7">
        <v>127</v>
      </c>
      <c r="E8" s="8" t="s">
        <v>44</v>
      </c>
      <c r="F8" s="7" t="s">
        <v>60</v>
      </c>
      <c r="G8" s="10" t="s">
        <v>61</v>
      </c>
      <c r="H8" s="7" t="str">
        <f>"000091"</f>
        <v>000091</v>
      </c>
      <c r="I8" s="6">
        <v>43087</v>
      </c>
      <c r="J8" s="7" t="str">
        <f>"000024"</f>
        <v>000024</v>
      </c>
      <c r="K8" s="6">
        <v>43249</v>
      </c>
      <c r="L8" s="7" t="str">
        <f>"000056"</f>
        <v>000056</v>
      </c>
      <c r="M8" s="6">
        <v>43249</v>
      </c>
      <c r="N8" s="7">
        <v>17</v>
      </c>
      <c r="O8" s="7" t="str">
        <f>"002901"</f>
        <v>002901</v>
      </c>
      <c r="P8" s="6">
        <v>43637</v>
      </c>
      <c r="Q8" s="11">
        <v>52.304699999999997</v>
      </c>
      <c r="R8" s="11">
        <v>1.0991</v>
      </c>
      <c r="S8" s="11">
        <v>51.205599999999997</v>
      </c>
      <c r="T8" s="7">
        <v>103</v>
      </c>
      <c r="U8" s="6">
        <v>43648</v>
      </c>
      <c r="V8" s="7">
        <v>9886073963</v>
      </c>
      <c r="W8" s="10" t="s">
        <v>62</v>
      </c>
      <c r="X8" s="7" t="s">
        <v>38</v>
      </c>
      <c r="Y8" s="10" t="s">
        <v>39</v>
      </c>
      <c r="Z8" s="7" t="s">
        <v>42</v>
      </c>
      <c r="AA8" s="10" t="s">
        <v>43</v>
      </c>
      <c r="AB8" s="11">
        <f t="shared" si="0"/>
        <v>0.52304699999999993</v>
      </c>
    </row>
    <row r="9" spans="1:28" x14ac:dyDescent="0.35">
      <c r="A9" s="4">
        <v>4021</v>
      </c>
      <c r="B9" s="5" t="s">
        <v>59</v>
      </c>
      <c r="C9" s="6">
        <v>43648</v>
      </c>
      <c r="D9" s="7">
        <v>127</v>
      </c>
      <c r="E9" s="8" t="s">
        <v>44</v>
      </c>
      <c r="F9" s="7" t="s">
        <v>63</v>
      </c>
      <c r="G9" s="10" t="s">
        <v>64</v>
      </c>
      <c r="H9" s="7" t="str">
        <f>"000093"</f>
        <v>000093</v>
      </c>
      <c r="I9" s="6">
        <v>43087</v>
      </c>
      <c r="J9" s="7" t="str">
        <f>"000025"</f>
        <v>000025</v>
      </c>
      <c r="K9" s="6">
        <v>43249</v>
      </c>
      <c r="L9" s="7" t="str">
        <f>"000054"</f>
        <v>000054</v>
      </c>
      <c r="M9" s="6">
        <v>43249</v>
      </c>
      <c r="N9" s="7">
        <v>17</v>
      </c>
      <c r="O9" s="7" t="str">
        <f>"002914"</f>
        <v>002914</v>
      </c>
      <c r="P9" s="6">
        <v>43637</v>
      </c>
      <c r="Q9" s="11">
        <v>23.886600000000001</v>
      </c>
      <c r="R9" s="11">
        <v>0.82120000000000004</v>
      </c>
      <c r="S9" s="11">
        <v>23.0654</v>
      </c>
      <c r="T9" s="7">
        <v>103</v>
      </c>
      <c r="U9" s="6">
        <v>43648</v>
      </c>
      <c r="V9" s="7">
        <v>9886073963</v>
      </c>
      <c r="W9" s="10" t="s">
        <v>65</v>
      </c>
      <c r="X9" s="7" t="s">
        <v>38</v>
      </c>
      <c r="Y9" s="10" t="s">
        <v>39</v>
      </c>
      <c r="Z9" s="7" t="s">
        <v>42</v>
      </c>
      <c r="AA9" s="10" t="s">
        <v>43</v>
      </c>
      <c r="AB9" s="11">
        <f t="shared" si="0"/>
        <v>0.23886600000000002</v>
      </c>
    </row>
    <row r="10" spans="1:28" x14ac:dyDescent="0.35">
      <c r="A10" s="4">
        <v>4022</v>
      </c>
      <c r="B10" s="5" t="s">
        <v>66</v>
      </c>
      <c r="C10" s="6">
        <v>43698</v>
      </c>
      <c r="D10" s="7">
        <v>127</v>
      </c>
      <c r="E10" s="8" t="s">
        <v>44</v>
      </c>
      <c r="F10" s="7" t="s">
        <v>52</v>
      </c>
      <c r="G10" s="10" t="s">
        <v>53</v>
      </c>
      <c r="H10" s="7" t="str">
        <f>"000008"</f>
        <v>000008</v>
      </c>
      <c r="I10" s="6">
        <v>42931</v>
      </c>
      <c r="J10" s="7" t="str">
        <f>"000037"</f>
        <v>000037</v>
      </c>
      <c r="K10" s="6">
        <v>43685</v>
      </c>
      <c r="L10" s="7" t="str">
        <f>"000035"</f>
        <v>000035</v>
      </c>
      <c r="M10" s="6">
        <v>43685</v>
      </c>
      <c r="N10" s="7">
        <v>16</v>
      </c>
      <c r="O10" s="7" t="str">
        <f>"004656"</f>
        <v>004656</v>
      </c>
      <c r="P10" s="6">
        <v>43697</v>
      </c>
      <c r="Q10" s="11">
        <v>7.1593099999999996</v>
      </c>
      <c r="R10" s="11">
        <v>0.70774999999999999</v>
      </c>
      <c r="S10" s="11">
        <v>6.4515599999999997</v>
      </c>
      <c r="T10" s="7">
        <v>161</v>
      </c>
      <c r="U10" s="6">
        <v>43698</v>
      </c>
      <c r="V10" s="7">
        <v>9845007123</v>
      </c>
      <c r="W10" s="10" t="s">
        <v>54</v>
      </c>
      <c r="X10" s="7" t="s">
        <v>33</v>
      </c>
      <c r="Y10" s="10" t="s">
        <v>32</v>
      </c>
      <c r="Z10" s="7" t="s">
        <v>36</v>
      </c>
      <c r="AA10" s="10" t="s">
        <v>37</v>
      </c>
      <c r="AB10" s="11">
        <f t="shared" si="0"/>
        <v>7.1593099999999993E-2</v>
      </c>
    </row>
    <row r="11" spans="1:28" x14ac:dyDescent="0.35">
      <c r="A11" s="4">
        <v>4023</v>
      </c>
      <c r="B11" s="5" t="s">
        <v>67</v>
      </c>
      <c r="C11" s="6">
        <v>43752</v>
      </c>
      <c r="D11" s="4">
        <v>127</v>
      </c>
      <c r="E11" s="8" t="s">
        <v>44</v>
      </c>
      <c r="F11" s="7" t="s">
        <v>68</v>
      </c>
      <c r="G11" s="8" t="s">
        <v>69</v>
      </c>
      <c r="H11" s="7" t="str">
        <f>"000271"</f>
        <v>000271</v>
      </c>
      <c r="I11" s="6">
        <v>43191</v>
      </c>
      <c r="J11" s="7" t="str">
        <f>"000007"</f>
        <v>000007</v>
      </c>
      <c r="K11" s="6">
        <v>43216</v>
      </c>
      <c r="L11" s="7" t="str">
        <f>"000018"</f>
        <v>000018</v>
      </c>
      <c r="M11" s="6">
        <v>43217</v>
      </c>
      <c r="N11" s="7">
        <v>18</v>
      </c>
      <c r="O11" s="7" t="str">
        <f>"005522"</f>
        <v>005522</v>
      </c>
      <c r="P11" s="6">
        <v>43739</v>
      </c>
      <c r="Q11" s="9">
        <v>99.311999999999998</v>
      </c>
      <c r="R11" s="9">
        <v>11.7712</v>
      </c>
      <c r="S11" s="9">
        <v>87.540800000000004</v>
      </c>
      <c r="T11" s="7">
        <v>13</v>
      </c>
      <c r="U11" s="6">
        <v>43752</v>
      </c>
      <c r="V11" s="7">
        <v>9900000000</v>
      </c>
      <c r="W11" s="8" t="s">
        <v>41</v>
      </c>
      <c r="X11" s="7" t="s">
        <v>70</v>
      </c>
      <c r="Y11" s="8" t="s">
        <v>71</v>
      </c>
      <c r="Z11" s="7" t="s">
        <v>42</v>
      </c>
      <c r="AA11" s="8" t="s">
        <v>43</v>
      </c>
      <c r="AB11" s="9">
        <v>0.99312</v>
      </c>
    </row>
    <row r="12" spans="1:28" x14ac:dyDescent="0.35">
      <c r="A12" s="4">
        <v>4024</v>
      </c>
      <c r="B12" s="5" t="s">
        <v>72</v>
      </c>
      <c r="C12" s="6">
        <v>43781</v>
      </c>
      <c r="D12" s="4">
        <v>127</v>
      </c>
      <c r="E12" s="8" t="s">
        <v>44</v>
      </c>
      <c r="F12" s="7" t="s">
        <v>73</v>
      </c>
      <c r="G12" s="8" t="s">
        <v>74</v>
      </c>
      <c r="H12" s="7" t="str">
        <f>"000088"</f>
        <v>000088</v>
      </c>
      <c r="I12" s="6">
        <v>42907</v>
      </c>
      <c r="J12" s="7" t="str">
        <f>"000017"</f>
        <v>000017</v>
      </c>
      <c r="K12" s="6">
        <v>43224</v>
      </c>
      <c r="L12" s="7" t="str">
        <f>"000032"</f>
        <v>000032</v>
      </c>
      <c r="M12" s="6">
        <v>43225</v>
      </c>
      <c r="N12" s="7">
        <v>17</v>
      </c>
      <c r="O12" s="7" t="str">
        <f>"005930"</f>
        <v>005930</v>
      </c>
      <c r="P12" s="6">
        <v>43763</v>
      </c>
      <c r="Q12" s="9">
        <v>19.296900000000001</v>
      </c>
      <c r="R12" s="9">
        <v>0.81189999999999996</v>
      </c>
      <c r="S12" s="9">
        <v>18.484999999999999</v>
      </c>
      <c r="T12" s="7">
        <v>13</v>
      </c>
      <c r="U12" s="6">
        <v>43781</v>
      </c>
      <c r="V12" s="7">
        <v>9448040740</v>
      </c>
      <c r="W12" s="8" t="s">
        <v>75</v>
      </c>
      <c r="X12" s="7" t="s">
        <v>29</v>
      </c>
      <c r="Y12" s="8" t="s">
        <v>30</v>
      </c>
      <c r="Z12" s="7" t="s">
        <v>42</v>
      </c>
      <c r="AA12" s="8" t="s">
        <v>43</v>
      </c>
      <c r="AB12" s="9">
        <v>0.192969</v>
      </c>
    </row>
    <row r="13" spans="1:28" x14ac:dyDescent="0.35">
      <c r="A13" s="4">
        <v>4025</v>
      </c>
      <c r="B13" s="5" t="s">
        <v>76</v>
      </c>
      <c r="C13" s="6">
        <v>43805</v>
      </c>
      <c r="D13" s="4">
        <v>127</v>
      </c>
      <c r="E13" s="8" t="s">
        <v>44</v>
      </c>
      <c r="F13" s="7" t="s">
        <v>77</v>
      </c>
      <c r="G13" s="8" t="s">
        <v>78</v>
      </c>
      <c r="H13" s="7" t="str">
        <f>"000263"</f>
        <v>000263</v>
      </c>
      <c r="I13" s="6">
        <v>43161</v>
      </c>
      <c r="J13" s="7" t="str">
        <f>"000020"</f>
        <v>000020</v>
      </c>
      <c r="K13" s="6">
        <v>43247</v>
      </c>
      <c r="L13" s="7" t="str">
        <f>"000051"</f>
        <v>000051</v>
      </c>
      <c r="M13" s="6">
        <v>43247</v>
      </c>
      <c r="N13" s="7">
        <v>18</v>
      </c>
      <c r="O13" s="7" t="str">
        <f>"006564"</f>
        <v>006564</v>
      </c>
      <c r="P13" s="6">
        <v>43802</v>
      </c>
      <c r="Q13" s="9">
        <v>49.726399999999998</v>
      </c>
      <c r="R13" s="9">
        <v>5.8692000000000002</v>
      </c>
      <c r="S13" s="9">
        <v>43.857199999999999</v>
      </c>
      <c r="T13" s="7">
        <v>13</v>
      </c>
      <c r="U13" s="6">
        <v>43805</v>
      </c>
      <c r="V13" s="7">
        <v>9900000000</v>
      </c>
      <c r="W13" s="8" t="s">
        <v>41</v>
      </c>
      <c r="X13" s="7" t="s">
        <v>70</v>
      </c>
      <c r="Y13" s="8" t="s">
        <v>71</v>
      </c>
      <c r="Z13" s="7" t="s">
        <v>42</v>
      </c>
      <c r="AA13" s="8" t="s">
        <v>43</v>
      </c>
      <c r="AB13" s="9">
        <v>0.49726399999999998</v>
      </c>
    </row>
    <row r="14" spans="1:28" x14ac:dyDescent="0.35">
      <c r="A14" s="4">
        <v>4026</v>
      </c>
      <c r="B14" s="5" t="s">
        <v>76</v>
      </c>
      <c r="C14" s="6">
        <v>43805</v>
      </c>
      <c r="D14" s="4">
        <v>127</v>
      </c>
      <c r="E14" s="8" t="s">
        <v>44</v>
      </c>
      <c r="F14" s="7" t="s">
        <v>79</v>
      </c>
      <c r="G14" s="8" t="s">
        <v>80</v>
      </c>
      <c r="H14" s="7" t="str">
        <f>"000262"</f>
        <v>000262</v>
      </c>
      <c r="I14" s="6">
        <v>43161</v>
      </c>
      <c r="J14" s="7" t="str">
        <f>"000021"</f>
        <v>000021</v>
      </c>
      <c r="K14" s="6">
        <v>43247</v>
      </c>
      <c r="L14" s="7" t="str">
        <f>"000052"</f>
        <v>000052</v>
      </c>
      <c r="M14" s="6">
        <v>43247</v>
      </c>
      <c r="N14" s="7">
        <v>18</v>
      </c>
      <c r="O14" s="7" t="str">
        <f>"006565"</f>
        <v>006565</v>
      </c>
      <c r="P14" s="6">
        <v>43802</v>
      </c>
      <c r="Q14" s="9">
        <v>49.941000000000003</v>
      </c>
      <c r="R14" s="9">
        <v>5.9142000000000001</v>
      </c>
      <c r="S14" s="9">
        <v>44.026800000000001</v>
      </c>
      <c r="T14" s="7">
        <v>13</v>
      </c>
      <c r="U14" s="6">
        <v>43805</v>
      </c>
      <c r="V14" s="7">
        <v>9900000000</v>
      </c>
      <c r="W14" s="8" t="s">
        <v>41</v>
      </c>
      <c r="X14" s="7" t="s">
        <v>70</v>
      </c>
      <c r="Y14" s="8" t="s">
        <v>71</v>
      </c>
      <c r="Z14" s="7" t="s">
        <v>42</v>
      </c>
      <c r="AA14" s="8" t="s">
        <v>43</v>
      </c>
      <c r="AB14" s="9">
        <v>0.49941000000000002</v>
      </c>
    </row>
    <row r="15" spans="1:28" x14ac:dyDescent="0.35">
      <c r="A15" s="4">
        <v>4027</v>
      </c>
      <c r="B15" s="5" t="s">
        <v>76</v>
      </c>
      <c r="C15" s="6">
        <v>43815</v>
      </c>
      <c r="D15" s="4">
        <v>127</v>
      </c>
      <c r="E15" s="8" t="s">
        <v>44</v>
      </c>
      <c r="F15" s="7" t="s">
        <v>81</v>
      </c>
      <c r="G15" s="8" t="s">
        <v>82</v>
      </c>
      <c r="H15" s="7" t="str">
        <f>"000052"</f>
        <v>000052</v>
      </c>
      <c r="I15" s="6">
        <v>42993</v>
      </c>
      <c r="J15" s="7" t="str">
        <f>"000023"</f>
        <v>000023</v>
      </c>
      <c r="K15" s="6">
        <v>43249</v>
      </c>
      <c r="L15" s="7" t="str">
        <f>"000055"</f>
        <v>000055</v>
      </c>
      <c r="M15" s="6">
        <v>43249</v>
      </c>
      <c r="N15" s="7">
        <v>17</v>
      </c>
      <c r="O15" s="7" t="str">
        <f>"006567"</f>
        <v>006567</v>
      </c>
      <c r="P15" s="6">
        <v>43802</v>
      </c>
      <c r="Q15" s="9">
        <v>23.4495</v>
      </c>
      <c r="R15" s="9">
        <v>0.56310000000000004</v>
      </c>
      <c r="S15" s="9">
        <v>22.886399999999998</v>
      </c>
      <c r="T15" s="7">
        <v>13</v>
      </c>
      <c r="U15" s="6">
        <v>43815</v>
      </c>
      <c r="V15" s="7">
        <v>9886073963</v>
      </c>
      <c r="W15" s="8" t="s">
        <v>62</v>
      </c>
      <c r="X15" s="7" t="s">
        <v>38</v>
      </c>
      <c r="Y15" s="8" t="s">
        <v>39</v>
      </c>
      <c r="Z15" s="7" t="s">
        <v>42</v>
      </c>
      <c r="AA15" s="8" t="s">
        <v>43</v>
      </c>
      <c r="AB15" s="9">
        <v>0.23449500000000001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2020-01-30T06:31:38Z</dcterms:modified>
</cp:coreProperties>
</file>