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<sst xmlns="http://schemas.openxmlformats.org/spreadsheetml/2006/main" count="208" uniqueCount="101">
  <si>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</si>
  <si>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</si>
  <si>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</si>
  <si>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</si>
  <si>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</si>
  <si>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</si>
  <si>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</si>
  <si>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</si>
  <si>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</si>
  <si>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</si>
  <si>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</si>
  <si>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</si>
  <si>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</si>
  <si>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</si>
  <si>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</si>
  <si>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</si>
  <si>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</si>
  <si>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</si>
  <si>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</si>
  <si>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</si>
  <si>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</si>
  <si>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</si>
  <si>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</si>
  <si>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</si>
  <si>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</si>
  <si>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</si>
  <si>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</si>
  <si>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</si>
  <si>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</si>
  <si>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</si>
  <si>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</si>
  <si>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M and R to Street Lights - Replacement of Burnt Bulbs etc. (Package)</t>
  </si>
  <si>
    <t>P0300</t>
  </si>
  <si>
    <t>M S Venkatesh</t>
  </si>
  <si>
    <t>KRIDL</t>
  </si>
  <si>
    <t>Shree Bharathi Electricals</t>
  </si>
  <si>
    <t>P3106</t>
  </si>
  <si>
    <t>Nagarothana Works</t>
  </si>
  <si>
    <t>ddo258</t>
  </si>
  <si>
    <t xml:space="preserve"> Executive Engineer Electrical South Zone</t>
  </si>
  <si>
    <t>ddo564</t>
  </si>
  <si>
    <t xml:space="preserve"> Assistant Executive Engineer Kempegowda Nagar South Zone</t>
  </si>
  <si>
    <t>M S VENKATESH</t>
  </si>
  <si>
    <t>Sunkena Halli</t>
  </si>
  <si>
    <t>142-16-000001</t>
  </si>
  <si>
    <t>Operation and Maintenance of Street Lighting System in Ward No.142 and 143 Package S-21 of South Zone</t>
  </si>
  <si>
    <t>142-18-000024</t>
  </si>
  <si>
    <t>Development works Indira Canteen at Kempegowda nagara main road in ward no 142 Sunkenahalli</t>
  </si>
  <si>
    <t>142-16-000016</t>
  </si>
  <si>
    <t>Improvements to roads behind Bull Temple and surroundings roads of KR Roads   in ward No 142</t>
  </si>
  <si>
    <t>142-16-000012</t>
  </si>
  <si>
    <t>Improvements to  Shankara puram 4th and 5th cross in ward No 142</t>
  </si>
  <si>
    <t>142-16-000013</t>
  </si>
  <si>
    <t>Improvements to Appurao road and kempegowda main road and surrounding roads in ward No 142</t>
  </si>
  <si>
    <t>142-16-000015</t>
  </si>
  <si>
    <t>Improvements to Sunkenahalli and surroundings roads  in ward No 142</t>
  </si>
  <si>
    <t>142-16-000014</t>
  </si>
  <si>
    <t>Improvements to 5th main road Bull temple to Ramakrishna Ashrama road  in ward No 142</t>
  </si>
  <si>
    <t>142-16-000011</t>
  </si>
  <si>
    <t>Improvements to  Kempambudhi tank road in ward No 142</t>
  </si>
  <si>
    <t>July</t>
  </si>
  <si>
    <t>142-17-000012</t>
  </si>
  <si>
    <t>Improvements to cinservancy roads Govindappa road and Surveyar Street in ward No: 142</t>
  </si>
  <si>
    <t>D K Umesh</t>
  </si>
  <si>
    <t>P1771</t>
  </si>
  <si>
    <t>Zone Works - POW Works</t>
  </si>
  <si>
    <t>September</t>
  </si>
  <si>
    <t>142-17-000032</t>
  </si>
  <si>
    <t>Drilling borewells and providing water supply connection to water scarcity area in ward no 142</t>
  </si>
  <si>
    <t>Technical Manager-3</t>
  </si>
  <si>
    <t>P1802</t>
  </si>
  <si>
    <t>Water Supply New Areas</t>
  </si>
  <si>
    <t>November</t>
  </si>
  <si>
    <t>December</t>
  </si>
  <si>
    <t>142-19-000004</t>
  </si>
  <si>
    <t>Repair and Renovation of ward office in ward no 142</t>
  </si>
  <si>
    <t>M H Shivappa</t>
  </si>
  <si>
    <t>P3291</t>
  </si>
  <si>
    <t>14th Fin -Maintenance of Cremotorium, Burial Grounds</t>
  </si>
  <si>
    <t>142-19-000009</t>
  </si>
  <si>
    <t>Improvements to drains in ward no 142</t>
  </si>
  <si>
    <t>Chethan.M</t>
  </si>
  <si>
    <t>P3296</t>
  </si>
  <si>
    <t>14th Finance Commission Works - Road and Footpath Maintenance</t>
  </si>
  <si>
    <t>142-19-000010</t>
  </si>
  <si>
    <t>Improvements to drains and footpaths of Sunkenahalli surroundings in ward no 142</t>
  </si>
  <si>
    <t>P3297</t>
  </si>
  <si>
    <t>14th Finance Commission Grants - SWD Works</t>
  </si>
  <si>
    <t>142-19-000006</t>
  </si>
  <si>
    <t>Repairs and Renovation of public toilet in ward no 142</t>
  </si>
  <si>
    <t>P3294</t>
  </si>
  <si>
    <t>14th Finance Commission Works - General Public ToiletandSeptage Maintenance</t>
  </si>
  <si>
    <t>142-19-000011</t>
  </si>
  <si>
    <t>Improvements to drains and footpaths of ward surroundings in ward no 142</t>
  </si>
  <si>
    <t>P3298</t>
  </si>
  <si>
    <t>14th Finance Commission Works - SWM Works</t>
  </si>
  <si>
    <t>142-19-000005</t>
  </si>
  <si>
    <t>Improvements and Maintenance of park in ward no 142</t>
  </si>
  <si>
    <t>Mayur V</t>
  </si>
  <si>
    <t>P3292</t>
  </si>
  <si>
    <t>14th Finance Commission Works - Community Property Maintenance (including Parks)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</si>
</sst>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A2" sqref="A2:XFD21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4625</v>
      </c>
      <c r="B2" s="5" t="s">
        <v>28</v>
      </c>
      <c r="C2" s="6">
        <v>43567</v>
      </c>
      <c r="D2" s="7">
        <v>142</v>
      </c>
      <c r="E2" s="8" t="s">
        <v>43</v>
      </c>
      <c r="F2" s="7" t="s">
        <v>44</v>
      </c>
      <c r="G2" s="8" t="s">
        <v>45</v>
      </c>
      <c r="H2" s="7" t="str">
        <f>"000027"</f>
        <v>000027</v>
      </c>
      <c r="I2" s="6">
        <v>42934</v>
      </c>
      <c r="J2" s="7" t="str">
        <f>"000025"</f>
        <v>000025</v>
      </c>
      <c r="K2" s="6">
        <v>43598</v>
      </c>
      <c r="L2" s="7" t="str">
        <f>"000025"</f>
        <v>000025</v>
      </c>
      <c r="M2" s="6">
        <v>43598</v>
      </c>
      <c r="N2" s="7">
        <v>16</v>
      </c>
      <c r="O2" s="7" t="str">
        <f>""</f>
        <v/>
      </c>
      <c r="P2" s="6"/>
      <c r="Q2" s="9">
        <v>9.7878600000000002</v>
      </c>
      <c r="R2" s="9">
        <v>0.81694999999999995</v>
      </c>
      <c r="S2" s="9">
        <v>8.9709099999999999</v>
      </c>
      <c r="T2" s="7">
        <v>17</v>
      </c>
      <c r="U2" s="6">
        <v>43567</v>
      </c>
      <c r="V2" s="7">
        <v>0</v>
      </c>
      <c r="W2" s="8" t="s">
        <v>35</v>
      </c>
      <c r="X2" s="7" t="s">
        <v>32</v>
      </c>
      <c r="Y2" s="8" t="s">
        <v>31</v>
      </c>
      <c r="Z2" s="7" t="s">
        <v>38</v>
      </c>
      <c r="AA2" s="8" t="s">
        <v>39</v>
      </c>
      <c r="AB2" s="9">
        <f>Q2/100</f>
        <v>9.7878599999999996E-2</v>
      </c>
    </row>
    <row r="3" spans="1:28" x14ac:dyDescent="0.35">
      <c r="A3" s="4">
        <v>4626</v>
      </c>
      <c r="B3" s="5" t="s">
        <v>28</v>
      </c>
      <c r="C3" s="6">
        <v>43580</v>
      </c>
      <c r="D3" s="7">
        <v>142</v>
      </c>
      <c r="E3" s="8" t="s">
        <v>43</v>
      </c>
      <c r="F3" s="7" t="s">
        <v>44</v>
      </c>
      <c r="G3" s="8" t="s">
        <v>45</v>
      </c>
      <c r="H3" s="7" t="str">
        <f>"000027"</f>
        <v>000027</v>
      </c>
      <c r="I3" s="6">
        <v>42934</v>
      </c>
      <c r="J3" s="7" t="str">
        <f>"000025"</f>
        <v>000025</v>
      </c>
      <c r="K3" s="6">
        <v>43598</v>
      </c>
      <c r="L3" s="7" t="str">
        <f>"000025"</f>
        <v>000025</v>
      </c>
      <c r="M3" s="6">
        <v>43598</v>
      </c>
      <c r="N3" s="7">
        <v>16</v>
      </c>
      <c r="O3" s="7" t="str">
        <f>""</f>
        <v/>
      </c>
      <c r="P3" s="6"/>
      <c r="Q3" s="9">
        <v>11.745430000000001</v>
      </c>
      <c r="R3" s="9">
        <v>0.93074999999999997</v>
      </c>
      <c r="S3" s="9">
        <v>10.814679999999999</v>
      </c>
      <c r="T3" s="7">
        <v>29</v>
      </c>
      <c r="U3" s="6">
        <v>43580</v>
      </c>
      <c r="V3" s="7">
        <v>0</v>
      </c>
      <c r="W3" s="8" t="s">
        <v>35</v>
      </c>
      <c r="X3" s="7" t="s">
        <v>32</v>
      </c>
      <c r="Y3" s="8" t="s">
        <v>31</v>
      </c>
      <c r="Z3" s="7" t="s">
        <v>38</v>
      </c>
      <c r="AA3" s="8" t="s">
        <v>39</v>
      </c>
      <c r="AB3" s="9">
        <f>Q3/100</f>
        <v>0.11745430000000001</v>
      </c>
    </row>
    <row r="4" spans="1:28" x14ac:dyDescent="0.35">
      <c r="A4" s="4">
        <v>4627</v>
      </c>
      <c r="B4" s="5" t="s">
        <v>30</v>
      </c>
      <c r="C4" s="6">
        <v>43607</v>
      </c>
      <c r="D4" s="7">
        <v>142</v>
      </c>
      <c r="E4" s="8" t="s">
        <v>43</v>
      </c>
      <c r="F4" s="7" t="s">
        <v>46</v>
      </c>
      <c r="G4" s="8" t="s">
        <v>47</v>
      </c>
      <c r="H4" s="7" t="str">
        <f>"000192"</f>
        <v>000192</v>
      </c>
      <c r="I4" s="6">
        <v>43449</v>
      </c>
      <c r="J4" s="7" t="str">
        <f>"000076"</f>
        <v>000076</v>
      </c>
      <c r="K4" s="6">
        <v>43536</v>
      </c>
      <c r="L4" s="7" t="str">
        <f>"000147"</f>
        <v>000147</v>
      </c>
      <c r="M4" s="6">
        <v>43543</v>
      </c>
      <c r="N4" s="7">
        <v>18</v>
      </c>
      <c r="O4" s="7" t="str">
        <f>"001407"</f>
        <v>001407</v>
      </c>
      <c r="P4" s="6">
        <v>43595</v>
      </c>
      <c r="Q4" s="9">
        <v>10.997999999999999</v>
      </c>
      <c r="R4" s="9">
        <v>1.2844</v>
      </c>
      <c r="S4" s="9">
        <v>9.7135999999999996</v>
      </c>
      <c r="T4" s="7">
        <v>56</v>
      </c>
      <c r="U4" s="6">
        <v>43607</v>
      </c>
      <c r="V4" s="7">
        <v>9986985966</v>
      </c>
      <c r="W4" s="8" t="s">
        <v>34</v>
      </c>
      <c r="X4" s="7" t="s">
        <v>36</v>
      </c>
      <c r="Y4" s="8" t="s">
        <v>37</v>
      </c>
      <c r="Z4" s="7" t="s">
        <v>40</v>
      </c>
      <c r="AA4" s="8" t="s">
        <v>41</v>
      </c>
      <c r="AB4" s="9">
        <f>Q4/100</f>
        <v>0.10997999999999999</v>
      </c>
    </row>
    <row r="5" spans="1:28" x14ac:dyDescent="0.35">
      <c r="A5" s="4">
        <v>4628</v>
      </c>
      <c r="B5" s="5" t="s">
        <v>29</v>
      </c>
      <c r="C5" s="6">
        <v>43623</v>
      </c>
      <c r="D5" s="7">
        <v>142</v>
      </c>
      <c r="E5" s="8" t="s">
        <v>43</v>
      </c>
      <c r="F5" s="7" t="s">
        <v>44</v>
      </c>
      <c r="G5" s="8" t="s">
        <v>45</v>
      </c>
      <c r="H5" s="7" t="str">
        <f>"000027"</f>
        <v>000027</v>
      </c>
      <c r="I5" s="6">
        <v>42934</v>
      </c>
      <c r="J5" s="7" t="str">
        <f>"000025"</f>
        <v>000025</v>
      </c>
      <c r="K5" s="6">
        <v>43598</v>
      </c>
      <c r="L5" s="7" t="str">
        <f>"000025"</f>
        <v>000025</v>
      </c>
      <c r="M5" s="6">
        <v>43598</v>
      </c>
      <c r="N5" s="7">
        <v>16</v>
      </c>
      <c r="O5" s="7" t="str">
        <f>"002333"</f>
        <v>002333</v>
      </c>
      <c r="P5" s="6">
        <v>43617</v>
      </c>
      <c r="Q5" s="9">
        <v>5.8727200000000002</v>
      </c>
      <c r="R5" s="9">
        <v>0.44935999999999998</v>
      </c>
      <c r="S5" s="9">
        <v>5.4233599999999997</v>
      </c>
      <c r="T5" s="7">
        <v>73</v>
      </c>
      <c r="U5" s="6">
        <v>43623</v>
      </c>
      <c r="V5" s="7">
        <v>0</v>
      </c>
      <c r="W5" s="8" t="s">
        <v>35</v>
      </c>
      <c r="X5" s="7" t="s">
        <v>32</v>
      </c>
      <c r="Y5" s="8" t="s">
        <v>31</v>
      </c>
      <c r="Z5" s="7" t="s">
        <v>38</v>
      </c>
      <c r="AA5" s="8" t="s">
        <v>39</v>
      </c>
      <c r="AB5" s="9">
        <v>5.87272E-2</v>
      </c>
    </row>
    <row r="6" spans="1:28" x14ac:dyDescent="0.35">
      <c r="A6" s="4">
        <v>4629</v>
      </c>
      <c r="B6" s="5" t="s">
        <v>29</v>
      </c>
      <c r="C6" s="6">
        <v>43633</v>
      </c>
      <c r="D6" s="7">
        <v>142</v>
      </c>
      <c r="E6" s="8" t="s">
        <v>43</v>
      </c>
      <c r="F6" s="7" t="s">
        <v>48</v>
      </c>
      <c r="G6" s="8" t="s">
        <v>49</v>
      </c>
      <c r="H6" s="7" t="str">
        <f>"000030"</f>
        <v>000030</v>
      </c>
      <c r="I6" s="6">
        <v>42942</v>
      </c>
      <c r="J6" s="7" t="str">
        <f>"000049"</f>
        <v>000049</v>
      </c>
      <c r="K6" s="6">
        <v>43502</v>
      </c>
      <c r="L6" s="7" t="str">
        <f>"000111"</f>
        <v>000111</v>
      </c>
      <c r="M6" s="6">
        <v>43516</v>
      </c>
      <c r="N6" s="7">
        <v>16</v>
      </c>
      <c r="O6" s="7" t="str">
        <f>"002704"</f>
        <v>002704</v>
      </c>
      <c r="P6" s="6">
        <v>43629</v>
      </c>
      <c r="Q6" s="9">
        <v>23.084</v>
      </c>
      <c r="R6" s="9">
        <v>0.90429999999999999</v>
      </c>
      <c r="S6" s="9">
        <v>22.1797</v>
      </c>
      <c r="T6" s="7">
        <v>87</v>
      </c>
      <c r="U6" s="6">
        <v>43633</v>
      </c>
      <c r="V6" s="7">
        <v>9886066040</v>
      </c>
      <c r="W6" s="8" t="s">
        <v>33</v>
      </c>
      <c r="X6" s="7" t="s">
        <v>36</v>
      </c>
      <c r="Y6" s="8" t="s">
        <v>37</v>
      </c>
      <c r="Z6" s="7" t="s">
        <v>40</v>
      </c>
      <c r="AA6" s="8" t="s">
        <v>41</v>
      </c>
      <c r="AB6" s="9">
        <v>0.23083999999999999</v>
      </c>
    </row>
    <row r="7" spans="1:28" x14ac:dyDescent="0.35">
      <c r="A7" s="4">
        <v>4630</v>
      </c>
      <c r="B7" s="5" t="s">
        <v>29</v>
      </c>
      <c r="C7" s="6">
        <v>43633</v>
      </c>
      <c r="D7" s="7">
        <v>142</v>
      </c>
      <c r="E7" s="8" t="s">
        <v>43</v>
      </c>
      <c r="F7" s="7" t="s">
        <v>50</v>
      </c>
      <c r="G7" s="8" t="s">
        <v>51</v>
      </c>
      <c r="H7" s="7" t="str">
        <f>"000025"</f>
        <v>000025</v>
      </c>
      <c r="I7" s="6">
        <v>42942</v>
      </c>
      <c r="J7" s="7" t="str">
        <f>"000056"</f>
        <v>000056</v>
      </c>
      <c r="K7" s="6">
        <v>43503</v>
      </c>
      <c r="L7" s="7" t="str">
        <f>"000124"</f>
        <v>000124</v>
      </c>
      <c r="M7" s="6">
        <v>43519</v>
      </c>
      <c r="N7" s="7">
        <v>16</v>
      </c>
      <c r="O7" s="7" t="str">
        <f>"002711"</f>
        <v>002711</v>
      </c>
      <c r="P7" s="6">
        <v>43629</v>
      </c>
      <c r="Q7" s="9">
        <v>1.246</v>
      </c>
      <c r="R7" s="9">
        <v>2.6700000000000002E-2</v>
      </c>
      <c r="S7" s="9">
        <v>1.2193000000000001</v>
      </c>
      <c r="T7" s="7">
        <v>87</v>
      </c>
      <c r="U7" s="6">
        <v>43633</v>
      </c>
      <c r="V7" s="7">
        <v>9886066040</v>
      </c>
      <c r="W7" s="8" t="s">
        <v>33</v>
      </c>
      <c r="X7" s="7" t="s">
        <v>36</v>
      </c>
      <c r="Y7" s="8" t="s">
        <v>37</v>
      </c>
      <c r="Z7" s="7" t="s">
        <v>40</v>
      </c>
      <c r="AA7" s="8" t="s">
        <v>41</v>
      </c>
      <c r="AB7" s="9">
        <v>1.2460000000000001E-2</v>
      </c>
    </row>
    <row r="8" spans="1:28" x14ac:dyDescent="0.35">
      <c r="A8" s="4">
        <v>4631</v>
      </c>
      <c r="B8" s="5" t="s">
        <v>29</v>
      </c>
      <c r="C8" s="6">
        <v>43633</v>
      </c>
      <c r="D8" s="7">
        <v>142</v>
      </c>
      <c r="E8" s="8" t="s">
        <v>43</v>
      </c>
      <c r="F8" s="7" t="s">
        <v>52</v>
      </c>
      <c r="G8" s="8" t="s">
        <v>53</v>
      </c>
      <c r="H8" s="7" t="str">
        <f>"000027"</f>
        <v>000027</v>
      </c>
      <c r="I8" s="6">
        <v>42942</v>
      </c>
      <c r="J8" s="7" t="str">
        <f>"000047"</f>
        <v>000047</v>
      </c>
      <c r="K8" s="6">
        <v>43502</v>
      </c>
      <c r="L8" s="7" t="str">
        <f>"000116"</f>
        <v>000116</v>
      </c>
      <c r="M8" s="6">
        <v>43519</v>
      </c>
      <c r="N8" s="7">
        <v>16</v>
      </c>
      <c r="O8" s="7" t="str">
        <f>"002718"</f>
        <v>002718</v>
      </c>
      <c r="P8" s="6">
        <v>43629</v>
      </c>
      <c r="Q8" s="9">
        <v>0.186</v>
      </c>
      <c r="R8" s="9">
        <v>4.1999999999999997E-3</v>
      </c>
      <c r="S8" s="9">
        <v>0.18179999999999999</v>
      </c>
      <c r="T8" s="7">
        <v>87</v>
      </c>
      <c r="U8" s="6">
        <v>43633</v>
      </c>
      <c r="V8" s="7">
        <v>9886066040</v>
      </c>
      <c r="W8" s="8" t="s">
        <v>33</v>
      </c>
      <c r="X8" s="7" t="s">
        <v>36</v>
      </c>
      <c r="Y8" s="8" t="s">
        <v>37</v>
      </c>
      <c r="Z8" s="7" t="s">
        <v>40</v>
      </c>
      <c r="AA8" s="8" t="s">
        <v>41</v>
      </c>
      <c r="AB8" s="9">
        <v>1.8599999999999999E-3</v>
      </c>
    </row>
    <row r="9" spans="1:28" x14ac:dyDescent="0.35">
      <c r="A9" s="4">
        <v>4632</v>
      </c>
      <c r="B9" s="5" t="s">
        <v>29</v>
      </c>
      <c r="C9" s="6">
        <v>43633</v>
      </c>
      <c r="D9" s="7">
        <v>142</v>
      </c>
      <c r="E9" s="8" t="s">
        <v>43</v>
      </c>
      <c r="F9" s="7" t="s">
        <v>54</v>
      </c>
      <c r="G9" s="8" t="s">
        <v>55</v>
      </c>
      <c r="H9" s="7" t="str">
        <f>"000029"</f>
        <v>000029</v>
      </c>
      <c r="I9" s="6">
        <v>42942</v>
      </c>
      <c r="J9" s="7" t="str">
        <f>"000060"</f>
        <v>000060</v>
      </c>
      <c r="K9" s="6">
        <v>43504</v>
      </c>
      <c r="L9" s="7" t="str">
        <f>"000126"</f>
        <v>000126</v>
      </c>
      <c r="M9" s="6">
        <v>43519</v>
      </c>
      <c r="N9" s="7">
        <v>16</v>
      </c>
      <c r="O9" s="7" t="str">
        <f>"002719"</f>
        <v>002719</v>
      </c>
      <c r="P9" s="6">
        <v>43629</v>
      </c>
      <c r="Q9" s="9">
        <v>2.54</v>
      </c>
      <c r="R9" s="9">
        <v>9.9599999999999994E-2</v>
      </c>
      <c r="S9" s="9">
        <v>2.4403999999999999</v>
      </c>
      <c r="T9" s="7">
        <v>87</v>
      </c>
      <c r="U9" s="6">
        <v>43633</v>
      </c>
      <c r="V9" s="7">
        <v>9886066040</v>
      </c>
      <c r="W9" s="8" t="s">
        <v>33</v>
      </c>
      <c r="X9" s="7" t="s">
        <v>36</v>
      </c>
      <c r="Y9" s="8" t="s">
        <v>37</v>
      </c>
      <c r="Z9" s="7" t="s">
        <v>40</v>
      </c>
      <c r="AA9" s="8" t="s">
        <v>41</v>
      </c>
      <c r="AB9" s="9">
        <v>2.5399999999999999E-2</v>
      </c>
    </row>
    <row r="10" spans="1:28" x14ac:dyDescent="0.35">
      <c r="A10" s="4">
        <v>4633</v>
      </c>
      <c r="B10" s="5" t="s">
        <v>29</v>
      </c>
      <c r="C10" s="6">
        <v>43633</v>
      </c>
      <c r="D10" s="7">
        <v>142</v>
      </c>
      <c r="E10" s="8" t="s">
        <v>43</v>
      </c>
      <c r="F10" s="7" t="s">
        <v>56</v>
      </c>
      <c r="G10" s="8" t="s">
        <v>57</v>
      </c>
      <c r="H10" s="7" t="str">
        <f>"000026"</f>
        <v>000026</v>
      </c>
      <c r="I10" s="6">
        <v>42942</v>
      </c>
      <c r="J10" s="7" t="str">
        <f>"000063"</f>
        <v>000063</v>
      </c>
      <c r="K10" s="6">
        <v>43507</v>
      </c>
      <c r="L10" s="7" t="str">
        <f>"000128"</f>
        <v>000128</v>
      </c>
      <c r="M10" s="6">
        <v>43519</v>
      </c>
      <c r="N10" s="7">
        <v>16</v>
      </c>
      <c r="O10" s="7" t="str">
        <f>"002737"</f>
        <v>002737</v>
      </c>
      <c r="P10" s="6">
        <v>43629</v>
      </c>
      <c r="Q10" s="9">
        <v>11.311</v>
      </c>
      <c r="R10" s="9">
        <v>0.44319999999999998</v>
      </c>
      <c r="S10" s="9">
        <v>10.867800000000001</v>
      </c>
      <c r="T10" s="7">
        <v>87</v>
      </c>
      <c r="U10" s="6">
        <v>43633</v>
      </c>
      <c r="V10" s="7">
        <v>9886066040</v>
      </c>
      <c r="W10" s="8" t="s">
        <v>42</v>
      </c>
      <c r="X10" s="7" t="s">
        <v>36</v>
      </c>
      <c r="Y10" s="8" t="s">
        <v>37</v>
      </c>
      <c r="Z10" s="7" t="s">
        <v>40</v>
      </c>
      <c r="AA10" s="8" t="s">
        <v>41</v>
      </c>
      <c r="AB10" s="9">
        <v>0.11311</v>
      </c>
    </row>
    <row r="11" spans="1:28" x14ac:dyDescent="0.35">
      <c r="A11" s="4">
        <v>4634</v>
      </c>
      <c r="B11" s="5" t="s">
        <v>29</v>
      </c>
      <c r="C11" s="6">
        <v>43633</v>
      </c>
      <c r="D11" s="7">
        <v>142</v>
      </c>
      <c r="E11" s="8" t="s">
        <v>43</v>
      </c>
      <c r="F11" s="7" t="s">
        <v>58</v>
      </c>
      <c r="G11" s="8" t="s">
        <v>59</v>
      </c>
      <c r="H11" s="7" t="str">
        <f>"000024"</f>
        <v>000024</v>
      </c>
      <c r="I11" s="6">
        <v>42942</v>
      </c>
      <c r="J11" s="7" t="str">
        <f>"000057"</f>
        <v>000057</v>
      </c>
      <c r="K11" s="6">
        <v>43504</v>
      </c>
      <c r="L11" s="7" t="str">
        <f>"000114"</f>
        <v>000114</v>
      </c>
      <c r="M11" s="6">
        <v>43518</v>
      </c>
      <c r="N11" s="7">
        <v>16</v>
      </c>
      <c r="O11" s="7" t="str">
        <f>"002739"</f>
        <v>002739</v>
      </c>
      <c r="P11" s="6">
        <v>43629</v>
      </c>
      <c r="Q11" s="9">
        <v>16.228000000000002</v>
      </c>
      <c r="R11" s="9">
        <v>0.63580000000000003</v>
      </c>
      <c r="S11" s="9">
        <v>15.5922</v>
      </c>
      <c r="T11" s="7">
        <v>87</v>
      </c>
      <c r="U11" s="6">
        <v>43633</v>
      </c>
      <c r="V11" s="7">
        <v>9886066040</v>
      </c>
      <c r="W11" s="8" t="s">
        <v>42</v>
      </c>
      <c r="X11" s="7" t="s">
        <v>36</v>
      </c>
      <c r="Y11" s="8" t="s">
        <v>37</v>
      </c>
      <c r="Z11" s="7" t="s">
        <v>40</v>
      </c>
      <c r="AA11" s="8" t="s">
        <v>41</v>
      </c>
      <c r="AB11" s="9">
        <v>0.16228000000000001</v>
      </c>
    </row>
    <row r="12" spans="1:28" x14ac:dyDescent="0.35">
      <c r="A12" s="4">
        <v>4635</v>
      </c>
      <c r="B12" s="5" t="s">
        <v>60</v>
      </c>
      <c r="C12" s="6">
        <v>43669</v>
      </c>
      <c r="D12" s="7">
        <v>142</v>
      </c>
      <c r="E12" s="8" t="s">
        <v>43</v>
      </c>
      <c r="F12" s="7" t="s">
        <v>61</v>
      </c>
      <c r="G12" s="10" t="s">
        <v>62</v>
      </c>
      <c r="H12" s="7" t="str">
        <f>"000110"</f>
        <v>000110</v>
      </c>
      <c r="I12" s="6">
        <v>43080</v>
      </c>
      <c r="J12" s="7" t="str">
        <f>"000061"</f>
        <v>000061</v>
      </c>
      <c r="K12" s="6">
        <v>43132</v>
      </c>
      <c r="L12" s="7" t="str">
        <f>"000092"</f>
        <v>000092</v>
      </c>
      <c r="M12" s="6">
        <v>43139</v>
      </c>
      <c r="N12" s="7">
        <v>17</v>
      </c>
      <c r="O12" s="7" t="str">
        <f>"003641"</f>
        <v>003641</v>
      </c>
      <c r="P12" s="6">
        <v>43664</v>
      </c>
      <c r="Q12" s="11">
        <v>22.260999999999999</v>
      </c>
      <c r="R12" s="11">
        <v>1.1923999999999999</v>
      </c>
      <c r="S12" s="11">
        <v>21.0686</v>
      </c>
      <c r="T12" s="7">
        <v>122</v>
      </c>
      <c r="U12" s="6">
        <v>43669</v>
      </c>
      <c r="V12" s="7">
        <v>9901990491</v>
      </c>
      <c r="W12" s="10" t="s">
        <v>63</v>
      </c>
      <c r="X12" s="7" t="s">
        <v>64</v>
      </c>
      <c r="Y12" s="10" t="s">
        <v>65</v>
      </c>
      <c r="Z12" s="7" t="s">
        <v>40</v>
      </c>
      <c r="AA12" s="10" t="s">
        <v>41</v>
      </c>
      <c r="AB12" s="11">
        <f>Q12/100</f>
        <v>0.22261</v>
      </c>
    </row>
    <row r="13" spans="1:28" x14ac:dyDescent="0.35">
      <c r="A13" s="4">
        <v>4636</v>
      </c>
      <c r="B13" s="5" t="s">
        <v>60</v>
      </c>
      <c r="C13" s="6">
        <v>43672</v>
      </c>
      <c r="D13" s="7">
        <v>142</v>
      </c>
      <c r="E13" s="8" t="s">
        <v>43</v>
      </c>
      <c r="F13" s="7" t="s">
        <v>44</v>
      </c>
      <c r="G13" s="10" t="s">
        <v>45</v>
      </c>
      <c r="H13" s="7" t="str">
        <f>"000027"</f>
        <v>000027</v>
      </c>
      <c r="I13" s="6">
        <v>42934</v>
      </c>
      <c r="J13" s="7" t="str">
        <f>"000186"</f>
        <v>000186</v>
      </c>
      <c r="K13" s="6">
        <v>43768</v>
      </c>
      <c r="L13" s="7" t="str">
        <f>"000186"</f>
        <v>000186</v>
      </c>
      <c r="M13" s="6">
        <v>43768</v>
      </c>
      <c r="N13" s="7">
        <v>16</v>
      </c>
      <c r="O13" s="7" t="str">
        <f>"006328"</f>
        <v>006328</v>
      </c>
      <c r="P13" s="6">
        <v>43791</v>
      </c>
      <c r="Q13" s="11">
        <v>5.8727200000000002</v>
      </c>
      <c r="R13" s="11">
        <v>0.44035999999999997</v>
      </c>
      <c r="S13" s="11">
        <v>5.4323600000000001</v>
      </c>
      <c r="T13" s="7">
        <v>129</v>
      </c>
      <c r="U13" s="6">
        <v>43672</v>
      </c>
      <c r="V13" s="7">
        <v>0</v>
      </c>
      <c r="W13" s="10" t="s">
        <v>35</v>
      </c>
      <c r="X13" s="7" t="s">
        <v>32</v>
      </c>
      <c r="Y13" s="10" t="s">
        <v>31</v>
      </c>
      <c r="Z13" s="7" t="s">
        <v>38</v>
      </c>
      <c r="AA13" s="10" t="s">
        <v>39</v>
      </c>
      <c r="AB13" s="11">
        <f>Q13/100</f>
        <v>5.87272E-2</v>
      </c>
    </row>
    <row r="14" spans="1:28" x14ac:dyDescent="0.35">
      <c r="A14" s="4">
        <v>4637</v>
      </c>
      <c r="B14" s="5" t="s">
        <v>66</v>
      </c>
      <c r="C14" s="6">
        <v>43719</v>
      </c>
      <c r="D14" s="7">
        <v>142</v>
      </c>
      <c r="E14" s="8" t="s">
        <v>43</v>
      </c>
      <c r="F14" s="7" t="s">
        <v>67</v>
      </c>
      <c r="G14" s="10" t="s">
        <v>68</v>
      </c>
      <c r="H14" s="7" t="str">
        <f>"000136"</f>
        <v>000136</v>
      </c>
      <c r="I14" s="6">
        <v>43161</v>
      </c>
      <c r="J14" s="7" t="str">
        <f>"000013"</f>
        <v>000013</v>
      </c>
      <c r="K14" s="6">
        <v>43302</v>
      </c>
      <c r="L14" s="7" t="str">
        <f>"000039"</f>
        <v>000039</v>
      </c>
      <c r="M14" s="6">
        <v>43320</v>
      </c>
      <c r="N14" s="7">
        <v>17</v>
      </c>
      <c r="O14" s="7" t="str">
        <f>"004909"</f>
        <v>004909</v>
      </c>
      <c r="P14" s="6">
        <v>43711</v>
      </c>
      <c r="Q14" s="11">
        <v>14.641</v>
      </c>
      <c r="R14" s="11">
        <v>1.6757</v>
      </c>
      <c r="S14" s="11">
        <v>12.965299999999999</v>
      </c>
      <c r="T14" s="7">
        <v>180</v>
      </c>
      <c r="U14" s="6">
        <v>43719</v>
      </c>
      <c r="V14" s="7">
        <v>9901990491</v>
      </c>
      <c r="W14" s="10" t="s">
        <v>69</v>
      </c>
      <c r="X14" s="7" t="s">
        <v>70</v>
      </c>
      <c r="Y14" s="10" t="s">
        <v>71</v>
      </c>
      <c r="Z14" s="7" t="s">
        <v>40</v>
      </c>
      <c r="AA14" s="10" t="s">
        <v>41</v>
      </c>
      <c r="AB14" s="11">
        <f>Q14/100</f>
        <v>0.14641000000000001</v>
      </c>
    </row>
    <row r="15" spans="1:28" x14ac:dyDescent="0.35">
      <c r="A15" s="4">
        <v>4638</v>
      </c>
      <c r="B15" s="5" t="s">
        <v>72</v>
      </c>
      <c r="C15" s="6">
        <v>43795</v>
      </c>
      <c r="D15" s="4">
        <v>142</v>
      </c>
      <c r="E15" s="8" t="s">
        <v>43</v>
      </c>
      <c r="F15" s="7" t="s">
        <v>44</v>
      </c>
      <c r="G15" s="8" t="s">
        <v>45</v>
      </c>
      <c r="H15" s="7" t="str">
        <f>"000027"</f>
        <v>000027</v>
      </c>
      <c r="I15" s="6">
        <v>42934</v>
      </c>
      <c r="J15" s="7" t="str">
        <f>"000186"</f>
        <v>000186</v>
      </c>
      <c r="K15" s="6">
        <v>43768</v>
      </c>
      <c r="L15" s="7" t="str">
        <f>"000186"</f>
        <v>000186</v>
      </c>
      <c r="M15" s="6">
        <v>43768</v>
      </c>
      <c r="N15" s="7">
        <v>16</v>
      </c>
      <c r="O15" s="7" t="str">
        <f>"006328"</f>
        <v>006328</v>
      </c>
      <c r="P15" s="6">
        <v>43791</v>
      </c>
      <c r="Q15" s="9">
        <v>5.8727099999999997</v>
      </c>
      <c r="R15" s="9">
        <v>0.44035999999999997</v>
      </c>
      <c r="S15" s="9">
        <v>5.4323499999999996</v>
      </c>
      <c r="T15" s="7">
        <v>13</v>
      </c>
      <c r="U15" s="6">
        <v>43795</v>
      </c>
      <c r="V15" s="7">
        <v>0</v>
      </c>
      <c r="W15" s="8" t="s">
        <v>35</v>
      </c>
      <c r="X15" s="7" t="s">
        <v>32</v>
      </c>
      <c r="Y15" s="8" t="s">
        <v>31</v>
      </c>
      <c r="Z15" s="7" t="s">
        <v>38</v>
      </c>
      <c r="AA15" s="8" t="s">
        <v>39</v>
      </c>
      <c r="AB15" s="9">
        <v>5.8727099999999997E-2</v>
      </c>
    </row>
    <row r="16" spans="1:28" x14ac:dyDescent="0.35">
      <c r="A16" s="4">
        <v>4639</v>
      </c>
      <c r="B16" s="5" t="s">
        <v>73</v>
      </c>
      <c r="C16" s="6">
        <v>43801</v>
      </c>
      <c r="D16" s="4">
        <v>142</v>
      </c>
      <c r="E16" s="8" t="s">
        <v>43</v>
      </c>
      <c r="F16" s="7" t="s">
        <v>74</v>
      </c>
      <c r="G16" s="8" t="s">
        <v>75</v>
      </c>
      <c r="H16" s="7" t="str">
        <f>"000051"</f>
        <v>000051</v>
      </c>
      <c r="I16" s="6">
        <v>43693</v>
      </c>
      <c r="J16" s="7" t="str">
        <f>"000055"</f>
        <v>000055</v>
      </c>
      <c r="K16" s="6">
        <v>43753</v>
      </c>
      <c r="L16" s="7" t="str">
        <f>"000090"</f>
        <v>000090</v>
      </c>
      <c r="M16" s="6">
        <v>43769</v>
      </c>
      <c r="N16" s="7">
        <v>19</v>
      </c>
      <c r="O16" s="7" t="str">
        <f>"006432"</f>
        <v>006432</v>
      </c>
      <c r="P16" s="6">
        <v>43795</v>
      </c>
      <c r="Q16" s="9">
        <v>2.2400000000000002</v>
      </c>
      <c r="R16" s="9">
        <v>5.8900000000000001E-2</v>
      </c>
      <c r="S16" s="9">
        <v>2.1810999999999998</v>
      </c>
      <c r="T16" s="7">
        <v>13</v>
      </c>
      <c r="U16" s="6">
        <v>43801</v>
      </c>
      <c r="V16" s="7">
        <v>0</v>
      </c>
      <c r="W16" s="8" t="s">
        <v>76</v>
      </c>
      <c r="X16" s="7" t="s">
        <v>77</v>
      </c>
      <c r="Y16" s="8" t="s">
        <v>78</v>
      </c>
      <c r="Z16" s="7" t="s">
        <v>40</v>
      </c>
      <c r="AA16" s="8" t="s">
        <v>41</v>
      </c>
      <c r="AB16" s="9">
        <v>2.2400000000000003E-2</v>
      </c>
    </row>
    <row r="17" spans="1:28" x14ac:dyDescent="0.35">
      <c r="A17" s="4">
        <v>4640</v>
      </c>
      <c r="B17" s="5" t="s">
        <v>73</v>
      </c>
      <c r="C17" s="6">
        <v>43806</v>
      </c>
      <c r="D17" s="4">
        <v>142</v>
      </c>
      <c r="E17" s="8" t="s">
        <v>43</v>
      </c>
      <c r="F17" s="7" t="s">
        <v>79</v>
      </c>
      <c r="G17" s="8" t="s">
        <v>80</v>
      </c>
      <c r="H17" s="7" t="str">
        <f>"000045"</f>
        <v>000045</v>
      </c>
      <c r="I17" s="6">
        <v>43679</v>
      </c>
      <c r="J17" s="7" t="str">
        <f>"000052"</f>
        <v>000052</v>
      </c>
      <c r="K17" s="6">
        <v>43752</v>
      </c>
      <c r="L17" s="7" t="str">
        <f>"000091"</f>
        <v>000091</v>
      </c>
      <c r="M17" s="6">
        <v>43769</v>
      </c>
      <c r="N17" s="7">
        <v>19</v>
      </c>
      <c r="O17" s="7" t="str">
        <f>"006546"</f>
        <v>006546</v>
      </c>
      <c r="P17" s="6">
        <v>43802</v>
      </c>
      <c r="Q17" s="9">
        <v>5.2240000000000002</v>
      </c>
      <c r="R17" s="9">
        <v>0.28727999999999998</v>
      </c>
      <c r="S17" s="9">
        <v>4.9367200000000002</v>
      </c>
      <c r="T17" s="7">
        <v>13</v>
      </c>
      <c r="U17" s="6">
        <v>43806</v>
      </c>
      <c r="V17" s="7">
        <v>7019365751</v>
      </c>
      <c r="W17" s="8" t="s">
        <v>81</v>
      </c>
      <c r="X17" s="7" t="s">
        <v>82</v>
      </c>
      <c r="Y17" s="8" t="s">
        <v>83</v>
      </c>
      <c r="Z17" s="7" t="s">
        <v>40</v>
      </c>
      <c r="AA17" s="8" t="s">
        <v>41</v>
      </c>
      <c r="AB17" s="9">
        <v>5.2240000000000002E-2</v>
      </c>
    </row>
    <row r="18" spans="1:28" x14ac:dyDescent="0.35">
      <c r="A18" s="4">
        <v>4641</v>
      </c>
      <c r="B18" s="5" t="s">
        <v>73</v>
      </c>
      <c r="C18" s="6">
        <v>43806</v>
      </c>
      <c r="D18" s="4">
        <v>142</v>
      </c>
      <c r="E18" s="8" t="s">
        <v>43</v>
      </c>
      <c r="F18" s="7" t="s">
        <v>84</v>
      </c>
      <c r="G18" s="8" t="s">
        <v>85</v>
      </c>
      <c r="H18" s="7" t="str">
        <f>"000046"</f>
        <v>000046</v>
      </c>
      <c r="I18" s="6">
        <v>43680</v>
      </c>
      <c r="J18" s="7" t="str">
        <f>"000051"</f>
        <v>000051</v>
      </c>
      <c r="K18" s="6">
        <v>43752</v>
      </c>
      <c r="L18" s="7" t="str">
        <f>"000092"</f>
        <v>000092</v>
      </c>
      <c r="M18" s="6">
        <v>43769</v>
      </c>
      <c r="N18" s="7">
        <v>19</v>
      </c>
      <c r="O18" s="7" t="str">
        <f>"006547"</f>
        <v>006547</v>
      </c>
      <c r="P18" s="6">
        <v>43802</v>
      </c>
      <c r="Q18" s="9">
        <v>3.492</v>
      </c>
      <c r="R18" s="9">
        <v>0.17083999999999999</v>
      </c>
      <c r="S18" s="9">
        <v>3.3211599999999999</v>
      </c>
      <c r="T18" s="7">
        <v>13</v>
      </c>
      <c r="U18" s="6">
        <v>43806</v>
      </c>
      <c r="V18" s="7">
        <v>7019365751</v>
      </c>
      <c r="W18" s="8" t="s">
        <v>81</v>
      </c>
      <c r="X18" s="7" t="s">
        <v>86</v>
      </c>
      <c r="Y18" s="8" t="s">
        <v>87</v>
      </c>
      <c r="Z18" s="7" t="s">
        <v>40</v>
      </c>
      <c r="AA18" s="8" t="s">
        <v>41</v>
      </c>
      <c r="AB18" s="9">
        <v>3.492E-2</v>
      </c>
    </row>
    <row r="19" spans="1:28" x14ac:dyDescent="0.35">
      <c r="A19" s="4">
        <v>4642</v>
      </c>
      <c r="B19" s="5" t="s">
        <v>73</v>
      </c>
      <c r="C19" s="6">
        <v>43806</v>
      </c>
      <c r="D19" s="4">
        <v>142</v>
      </c>
      <c r="E19" s="8" t="s">
        <v>43</v>
      </c>
      <c r="F19" s="7" t="s">
        <v>88</v>
      </c>
      <c r="G19" s="8" t="s">
        <v>89</v>
      </c>
      <c r="H19" s="7" t="str">
        <f>"000044"</f>
        <v>000044</v>
      </c>
      <c r="I19" s="6">
        <v>43679</v>
      </c>
      <c r="J19" s="7" t="str">
        <f>"000054"</f>
        <v>000054</v>
      </c>
      <c r="K19" s="6">
        <v>43752</v>
      </c>
      <c r="L19" s="7" t="str">
        <f>"000093"</f>
        <v>000093</v>
      </c>
      <c r="M19" s="6">
        <v>43769</v>
      </c>
      <c r="N19" s="7">
        <v>19</v>
      </c>
      <c r="O19" s="7" t="str">
        <f>"006548"</f>
        <v>006548</v>
      </c>
      <c r="P19" s="6">
        <v>43802</v>
      </c>
      <c r="Q19" s="9">
        <v>1.8620000000000001</v>
      </c>
      <c r="R19" s="9">
        <v>4.2299999999999997E-2</v>
      </c>
      <c r="S19" s="9">
        <v>1.8197000000000001</v>
      </c>
      <c r="T19" s="7">
        <v>13</v>
      </c>
      <c r="U19" s="6">
        <v>43806</v>
      </c>
      <c r="V19" s="7">
        <v>7019365751</v>
      </c>
      <c r="W19" s="8" t="s">
        <v>81</v>
      </c>
      <c r="X19" s="7" t="s">
        <v>90</v>
      </c>
      <c r="Y19" s="8" t="s">
        <v>91</v>
      </c>
      <c r="Z19" s="7" t="s">
        <v>40</v>
      </c>
      <c r="AA19" s="8" t="s">
        <v>41</v>
      </c>
      <c r="AB19" s="9">
        <v>1.8620000000000001E-2</v>
      </c>
    </row>
    <row r="20" spans="1:28" x14ac:dyDescent="0.35">
      <c r="A20" s="4">
        <v>4643</v>
      </c>
      <c r="B20" s="5" t="s">
        <v>73</v>
      </c>
      <c r="C20" s="6">
        <v>43806</v>
      </c>
      <c r="D20" s="4">
        <v>142</v>
      </c>
      <c r="E20" s="8" t="s">
        <v>43</v>
      </c>
      <c r="F20" s="7" t="s">
        <v>92</v>
      </c>
      <c r="G20" s="8" t="s">
        <v>93</v>
      </c>
      <c r="H20" s="7" t="str">
        <f>"000043"</f>
        <v>000043</v>
      </c>
      <c r="I20" s="6">
        <v>43679</v>
      </c>
      <c r="J20" s="7" t="str">
        <f>"000053"</f>
        <v>000053</v>
      </c>
      <c r="K20" s="6">
        <v>43752</v>
      </c>
      <c r="L20" s="7" t="str">
        <f>"000094"</f>
        <v>000094</v>
      </c>
      <c r="M20" s="6">
        <v>43769</v>
      </c>
      <c r="N20" s="7">
        <v>19</v>
      </c>
      <c r="O20" s="7" t="str">
        <f>"006550"</f>
        <v>006550</v>
      </c>
      <c r="P20" s="6">
        <v>43802</v>
      </c>
      <c r="Q20" s="9">
        <v>5.2640000000000002</v>
      </c>
      <c r="R20" s="9">
        <v>0.29620000000000002</v>
      </c>
      <c r="S20" s="9">
        <v>4.9678000000000004</v>
      </c>
      <c r="T20" s="7">
        <v>13</v>
      </c>
      <c r="U20" s="6">
        <v>43806</v>
      </c>
      <c r="V20" s="7">
        <v>7019365751</v>
      </c>
      <c r="W20" s="8" t="s">
        <v>81</v>
      </c>
      <c r="X20" s="7" t="s">
        <v>94</v>
      </c>
      <c r="Y20" s="8" t="s">
        <v>95</v>
      </c>
      <c r="Z20" s="7" t="s">
        <v>40</v>
      </c>
      <c r="AA20" s="8" t="s">
        <v>41</v>
      </c>
      <c r="AB20" s="9">
        <v>5.2639999999999999E-2</v>
      </c>
    </row>
    <row r="21" spans="1:28" x14ac:dyDescent="0.35">
      <c r="A21" s="4">
        <v>4644</v>
      </c>
      <c r="B21" s="5" t="s">
        <v>73</v>
      </c>
      <c r="C21" s="6">
        <v>43806</v>
      </c>
      <c r="D21" s="4">
        <v>142</v>
      </c>
      <c r="E21" s="8" t="s">
        <v>43</v>
      </c>
      <c r="F21" s="7" t="s">
        <v>96</v>
      </c>
      <c r="G21" s="8" t="s">
        <v>97</v>
      </c>
      <c r="H21" s="7" t="str">
        <f>"000052"</f>
        <v>000052</v>
      </c>
      <c r="I21" s="6">
        <v>43693</v>
      </c>
      <c r="J21" s="7" t="str">
        <f>"000056"</f>
        <v>000056</v>
      </c>
      <c r="K21" s="6">
        <v>43753</v>
      </c>
      <c r="L21" s="7" t="str">
        <f>"000089"</f>
        <v>000089</v>
      </c>
      <c r="M21" s="6">
        <v>43769</v>
      </c>
      <c r="N21" s="7">
        <v>19</v>
      </c>
      <c r="O21" s="7" t="str">
        <f>"006559"</f>
        <v>006559</v>
      </c>
      <c r="P21" s="6">
        <v>43802</v>
      </c>
      <c r="Q21" s="9">
        <v>1.853</v>
      </c>
      <c r="R21" s="9">
        <v>5.7599999999999998E-2</v>
      </c>
      <c r="S21" s="9">
        <v>1.7954000000000001</v>
      </c>
      <c r="T21" s="7">
        <v>13</v>
      </c>
      <c r="U21" s="6">
        <v>43806</v>
      </c>
      <c r="V21" s="7">
        <v>0</v>
      </c>
      <c r="W21" s="8" t="s">
        <v>98</v>
      </c>
      <c r="X21" s="7" t="s">
        <v>99</v>
      </c>
      <c r="Y21" s="8" t="s">
        <v>100</v>
      </c>
      <c r="Z21" s="7" t="s">
        <v>40</v>
      </c>
      <c r="AA21" s="8" t="s">
        <v>41</v>
      </c>
      <c r="AB21" s="9">
        <v>1.8530000000000001E-2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2020-01-30T06:45:25Z</dcterms:modified>
</cp:coreProperties>
</file>