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<sst xmlns="http://schemas.openxmlformats.org/spreadsheetml/2006/main" count="190" uniqueCount="102">
  <si>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</si>
  <si>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</si>
  <si>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</si>
  <si>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</si>
  <si>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</si>
  <si>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</si>
  <si>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</si>
  <si>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</si>
  <si>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</si>
  <si>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</si>
  <si>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</si>
  <si>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</si>
  <si>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</si>
  <si>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</si>
  <si>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</si>
  <si>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</si>
  <si>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</si>
  <si>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</si>
  <si>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</si>
  <si>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</si>
  <si>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</si>
  <si>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</si>
  <si>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</si>
  <si>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</si>
  <si>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</si>
  <si>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</si>
  <si>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</si>
  <si>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</si>
  <si>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</si>
  <si>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</si>
  <si>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</si>
  <si>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</si>
  <si>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</si>
  <si>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P3294</t>
  </si>
  <si>
    <t>14th Finance Commission Works - General Public ToiletandSeptage Maintenance</t>
  </si>
  <si>
    <t>M and R to Street Lights - Replacement of Burnt Bulbs etc. (Package)</t>
  </si>
  <si>
    <t>P0300</t>
  </si>
  <si>
    <t>P3158</t>
  </si>
  <si>
    <t>SIP Infrastructure Project works</t>
  </si>
  <si>
    <t>P3291</t>
  </si>
  <si>
    <t>14th Fin  -Maintenance of Cremotorium, Burial Grounds</t>
  </si>
  <si>
    <t>P0190</t>
  </si>
  <si>
    <t>Works sanctioned by Hon Mayor</t>
  </si>
  <si>
    <t>ddo258</t>
  </si>
  <si>
    <t xml:space="preserve"> Executive Engineer Electrical South Zone</t>
  </si>
  <si>
    <t>Afzal Pasha</t>
  </si>
  <si>
    <t>Technical Manager-3</t>
  </si>
  <si>
    <t>Siddapura</t>
  </si>
  <si>
    <t>144-16-000001</t>
  </si>
  <si>
    <t>Operation and Maintenance of Street Lighting System in Ward No.144 and 145 Package S-22 of South Zone</t>
  </si>
  <si>
    <t>M/s. Vijayalakshmi Associates (K.S.Mohan)</t>
  </si>
  <si>
    <t>144-17-000040</t>
  </si>
  <si>
    <t>Consultancy services for preparation of DPR for the work of Improvements to drain, footpath and Asphalting to selected Arterial, Sub-Arterial Roads and other connecting roads in South zone South 2016-17-Package No.06 (Ward no. 145 and 153)</t>
  </si>
  <si>
    <t>R Lokesh</t>
  </si>
  <si>
    <t>ddo425</t>
  </si>
  <si>
    <t xml:space="preserve"> Assistant Executive Engineer Hombegowda Nagar South Zone</t>
  </si>
  <si>
    <t>144-17-000034</t>
  </si>
  <si>
    <t>Providing and fixxing of Sing Bords in ward No: 144 Siddapura</t>
  </si>
  <si>
    <t>144-18-000005</t>
  </si>
  <si>
    <t>Maintenance of ward office in ward no 144</t>
  </si>
  <si>
    <t>KRIDL,TECHNICAL MANAGER-3</t>
  </si>
  <si>
    <t>144-17-000004</t>
  </si>
  <si>
    <t>Improvements of drains, desilting of drains and Asphalting  roads in ward 144</t>
  </si>
  <si>
    <t>144-17-000031</t>
  </si>
  <si>
    <t>Improvements of CC roads,Asphalting road and  RCC Drains Someshwara Colony In ward No: 144</t>
  </si>
  <si>
    <t>Sampanna Sathish</t>
  </si>
  <si>
    <t>144-18-000008</t>
  </si>
  <si>
    <t>Maintenance of public toilet  in ward no 144</t>
  </si>
  <si>
    <t>KRIDL, TECHNICAL MANAGER-3</t>
  </si>
  <si>
    <t>July</t>
  </si>
  <si>
    <t>144-18-000010</t>
  </si>
  <si>
    <t>Maintenance of road and footpath in ward no 144</t>
  </si>
  <si>
    <t>KRIDL</t>
  </si>
  <si>
    <t>P3296</t>
  </si>
  <si>
    <t>14th Finance Commission Works - Road and Footpath Maintenance</t>
  </si>
  <si>
    <t>September</t>
  </si>
  <si>
    <t>144-17-000013</t>
  </si>
  <si>
    <t>Construction of Multipurpose building near Ateeq Masjid Someshwara Nagar main road in ward no 144</t>
  </si>
  <si>
    <t>P3111</t>
  </si>
  <si>
    <t>State Finance Commission Untied Grant Works</t>
  </si>
  <si>
    <t>October</t>
  </si>
  <si>
    <t>144-17-000021</t>
  </si>
  <si>
    <t>Drain development works in Someshwaranagara in ward no 144</t>
  </si>
  <si>
    <t>Afzal pasha</t>
  </si>
  <si>
    <t>144-18-000007</t>
  </si>
  <si>
    <t>Providing drinking water works in ward no 144</t>
  </si>
  <si>
    <t>Manjunath Dasi Naik</t>
  </si>
  <si>
    <t>P3293</t>
  </si>
  <si>
    <t>14th Finance Commission Works - Drinking Water</t>
  </si>
  <si>
    <t>November</t>
  </si>
  <si>
    <t>144-19-000050</t>
  </si>
  <si>
    <t xml:space="preserve">Improvements to drains and CC works in KHB Surrounding in ward no 144 </t>
  </si>
  <si>
    <t>Sri Manjunath Dasi Naik</t>
  </si>
  <si>
    <t>December</t>
  </si>
  <si>
    <t>144-17-000037</t>
  </si>
  <si>
    <t>Development of Secondary drains Territary drains at Ward No 144 Siddapura</t>
  </si>
  <si>
    <t>ABHIJIT.A</t>
  </si>
  <si>
    <t>P3110</t>
  </si>
  <si>
    <t>14th Finance Commission Grant Works</t>
  </si>
  <si>
    <t>144-17-000038</t>
  </si>
  <si>
    <t>Development of Roads and Drains in Ward No 144 Siddapura</t>
  </si>
  <si>
    <t>Abhijit.A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</si>
</sst>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workbookViewId="0">
      <selection activeCell="A2" sqref="A2:XFD19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4654</v>
      </c>
      <c r="B2" s="5" t="s">
        <v>28</v>
      </c>
      <c r="C2" s="6">
        <v>43567</v>
      </c>
      <c r="D2" s="7">
        <v>144</v>
      </c>
      <c r="E2" s="8" t="s">
        <v>47</v>
      </c>
      <c r="F2" s="7" t="s">
        <v>48</v>
      </c>
      <c r="G2" s="8" t="s">
        <v>49</v>
      </c>
      <c r="H2" s="7" t="str">
        <f>"000025"</f>
        <v>000025</v>
      </c>
      <c r="I2" s="6">
        <v>42934</v>
      </c>
      <c r="J2" s="7" t="str">
        <f>"000006"</f>
        <v>000006</v>
      </c>
      <c r="K2" s="6">
        <v>43582</v>
      </c>
      <c r="L2" s="7" t="str">
        <f>"000005"</f>
        <v>000005</v>
      </c>
      <c r="M2" s="6">
        <v>43582</v>
      </c>
      <c r="N2" s="7">
        <v>16</v>
      </c>
      <c r="O2" s="7" t="str">
        <f>""</f>
        <v/>
      </c>
      <c r="P2" s="6"/>
      <c r="Q2" s="9">
        <v>10.085290000000001</v>
      </c>
      <c r="R2" s="9">
        <v>0.85807</v>
      </c>
      <c r="S2" s="9">
        <v>9.2272200000000009</v>
      </c>
      <c r="T2" s="7">
        <v>17</v>
      </c>
      <c r="U2" s="6">
        <v>43567</v>
      </c>
      <c r="V2" s="7">
        <v>0</v>
      </c>
      <c r="W2" s="8" t="s">
        <v>50</v>
      </c>
      <c r="X2" s="7" t="s">
        <v>36</v>
      </c>
      <c r="Y2" s="8" t="s">
        <v>35</v>
      </c>
      <c r="Z2" s="7" t="s">
        <v>43</v>
      </c>
      <c r="AA2" s="8" t="s">
        <v>44</v>
      </c>
      <c r="AB2" s="9">
        <f t="shared" ref="AB2:AB10" si="0">Q2/100</f>
        <v>0.10085290000000001</v>
      </c>
    </row>
    <row r="3" spans="1:28" x14ac:dyDescent="0.35">
      <c r="A3" s="4">
        <v>4655</v>
      </c>
      <c r="B3" s="5" t="s">
        <v>28</v>
      </c>
      <c r="C3" s="6">
        <v>43579</v>
      </c>
      <c r="D3" s="7">
        <v>144</v>
      </c>
      <c r="E3" s="8" t="s">
        <v>47</v>
      </c>
      <c r="F3" s="7" t="s">
        <v>51</v>
      </c>
      <c r="G3" s="8" t="s">
        <v>52</v>
      </c>
      <c r="H3" s="7" t="str">
        <f>"000003"</f>
        <v>000003</v>
      </c>
      <c r="I3" s="6">
        <v>42637</v>
      </c>
      <c r="J3" s="7" t="str">
        <f>"000003"</f>
        <v>000003</v>
      </c>
      <c r="K3" s="6">
        <v>42830</v>
      </c>
      <c r="L3" s="7" t="str">
        <f>"000003"</f>
        <v>000003</v>
      </c>
      <c r="M3" s="6">
        <v>42830</v>
      </c>
      <c r="N3" s="7">
        <v>17</v>
      </c>
      <c r="O3" s="7" t="str">
        <f>"002114"</f>
        <v>002114</v>
      </c>
      <c r="P3" s="6">
        <v>42878</v>
      </c>
      <c r="Q3" s="9">
        <v>62.793999999999997</v>
      </c>
      <c r="R3" s="9">
        <v>2.8227000000000002</v>
      </c>
      <c r="S3" s="9">
        <v>59.971299999999999</v>
      </c>
      <c r="T3" s="7">
        <v>26</v>
      </c>
      <c r="U3" s="6">
        <v>43579</v>
      </c>
      <c r="V3" s="7">
        <v>9845141339</v>
      </c>
      <c r="W3" s="8" t="s">
        <v>53</v>
      </c>
      <c r="X3" s="7" t="s">
        <v>37</v>
      </c>
      <c r="Y3" s="8" t="s">
        <v>38</v>
      </c>
      <c r="Z3" s="7" t="s">
        <v>54</v>
      </c>
      <c r="AA3" s="8" t="s">
        <v>55</v>
      </c>
      <c r="AB3" s="9">
        <f t="shared" si="0"/>
        <v>0.62793999999999994</v>
      </c>
    </row>
    <row r="4" spans="1:28" x14ac:dyDescent="0.35">
      <c r="A4" s="4">
        <v>4656</v>
      </c>
      <c r="B4" s="5" t="s">
        <v>28</v>
      </c>
      <c r="C4" s="6">
        <v>43580</v>
      </c>
      <c r="D4" s="7">
        <v>144</v>
      </c>
      <c r="E4" s="8" t="s">
        <v>47</v>
      </c>
      <c r="F4" s="7" t="s">
        <v>48</v>
      </c>
      <c r="G4" s="8" t="s">
        <v>49</v>
      </c>
      <c r="H4" s="7" t="str">
        <f>"000025"</f>
        <v>000025</v>
      </c>
      <c r="I4" s="6">
        <v>42934</v>
      </c>
      <c r="J4" s="7" t="str">
        <f>"000006"</f>
        <v>000006</v>
      </c>
      <c r="K4" s="6">
        <v>43582</v>
      </c>
      <c r="L4" s="7" t="str">
        <f>"000005"</f>
        <v>000005</v>
      </c>
      <c r="M4" s="6">
        <v>43582</v>
      </c>
      <c r="N4" s="7">
        <v>16</v>
      </c>
      <c r="O4" s="7" t="str">
        <f>"001805"</f>
        <v>001805</v>
      </c>
      <c r="P4" s="6">
        <v>43605</v>
      </c>
      <c r="Q4" s="9">
        <v>12.102349999999999</v>
      </c>
      <c r="R4" s="9">
        <v>0.98133999999999999</v>
      </c>
      <c r="S4" s="9">
        <v>11.12101</v>
      </c>
      <c r="T4" s="7">
        <v>29</v>
      </c>
      <c r="U4" s="6">
        <v>43580</v>
      </c>
      <c r="V4" s="7">
        <v>0</v>
      </c>
      <c r="W4" s="8" t="s">
        <v>50</v>
      </c>
      <c r="X4" s="7" t="s">
        <v>36</v>
      </c>
      <c r="Y4" s="8" t="s">
        <v>35</v>
      </c>
      <c r="Z4" s="7" t="s">
        <v>43</v>
      </c>
      <c r="AA4" s="8" t="s">
        <v>44</v>
      </c>
      <c r="AB4" s="9">
        <f t="shared" si="0"/>
        <v>0.12102349999999999</v>
      </c>
    </row>
    <row r="5" spans="1:28" x14ac:dyDescent="0.35">
      <c r="A5" s="4">
        <v>4657</v>
      </c>
      <c r="B5" s="5" t="s">
        <v>32</v>
      </c>
      <c r="C5" s="6">
        <v>43591</v>
      </c>
      <c r="D5" s="7">
        <v>144</v>
      </c>
      <c r="E5" s="8" t="s">
        <v>47</v>
      </c>
      <c r="F5" s="7" t="s">
        <v>56</v>
      </c>
      <c r="G5" s="8" t="s">
        <v>57</v>
      </c>
      <c r="H5" s="7" t="str">
        <f>"000006"</f>
        <v>000006</v>
      </c>
      <c r="I5" s="6">
        <v>42832</v>
      </c>
      <c r="J5" s="7" t="str">
        <f>"000006"</f>
        <v>000006</v>
      </c>
      <c r="K5" s="6">
        <v>42947</v>
      </c>
      <c r="L5" s="7" t="str">
        <f>"000025"</f>
        <v>000025</v>
      </c>
      <c r="M5" s="6">
        <v>42947</v>
      </c>
      <c r="N5" s="7">
        <v>17</v>
      </c>
      <c r="O5" s="7" t="str">
        <f>"001208"</f>
        <v>001208</v>
      </c>
      <c r="P5" s="6">
        <v>43582</v>
      </c>
      <c r="Q5" s="9">
        <v>9.86</v>
      </c>
      <c r="R5" s="9">
        <v>0.4677</v>
      </c>
      <c r="S5" s="9">
        <v>9.3923000000000005</v>
      </c>
      <c r="T5" s="7">
        <v>37</v>
      </c>
      <c r="U5" s="6">
        <v>43591</v>
      </c>
      <c r="V5" s="7">
        <v>9742855442</v>
      </c>
      <c r="W5" s="8" t="s">
        <v>45</v>
      </c>
      <c r="X5" s="7" t="s">
        <v>30</v>
      </c>
      <c r="Y5" s="8" t="s">
        <v>31</v>
      </c>
      <c r="Z5" s="7" t="s">
        <v>54</v>
      </c>
      <c r="AA5" s="8" t="s">
        <v>55</v>
      </c>
      <c r="AB5" s="9">
        <f t="shared" si="0"/>
        <v>9.8599999999999993E-2</v>
      </c>
    </row>
    <row r="6" spans="1:28" x14ac:dyDescent="0.35">
      <c r="A6" s="4">
        <v>4658</v>
      </c>
      <c r="B6" s="5" t="s">
        <v>32</v>
      </c>
      <c r="C6" s="6">
        <v>43598</v>
      </c>
      <c r="D6" s="7">
        <v>144</v>
      </c>
      <c r="E6" s="8" t="s">
        <v>47</v>
      </c>
      <c r="F6" s="7" t="s">
        <v>58</v>
      </c>
      <c r="G6" s="8" t="s">
        <v>59</v>
      </c>
      <c r="H6" s="7" t="str">
        <f>"000225"</f>
        <v>000225</v>
      </c>
      <c r="I6" s="6">
        <v>43475</v>
      </c>
      <c r="J6" s="7" t="str">
        <f>"000067"</f>
        <v>000067</v>
      </c>
      <c r="K6" s="6">
        <v>43550</v>
      </c>
      <c r="L6" s="7" t="str">
        <f>"000152"</f>
        <v>000152</v>
      </c>
      <c r="M6" s="6">
        <v>43554</v>
      </c>
      <c r="N6" s="7">
        <v>18</v>
      </c>
      <c r="O6" s="7" t="str">
        <f>"001413"</f>
        <v>001413</v>
      </c>
      <c r="P6" s="6">
        <v>43595</v>
      </c>
      <c r="Q6" s="9">
        <v>4.8520000000000003</v>
      </c>
      <c r="R6" s="9">
        <v>0.504</v>
      </c>
      <c r="S6" s="9">
        <v>4.3479999999999999</v>
      </c>
      <c r="T6" s="7">
        <v>41</v>
      </c>
      <c r="U6" s="6">
        <v>43598</v>
      </c>
      <c r="V6" s="7">
        <v>9742855442</v>
      </c>
      <c r="W6" s="8" t="s">
        <v>60</v>
      </c>
      <c r="X6" s="7" t="s">
        <v>39</v>
      </c>
      <c r="Y6" s="8" t="s">
        <v>40</v>
      </c>
      <c r="Z6" s="7" t="s">
        <v>54</v>
      </c>
      <c r="AA6" s="8" t="s">
        <v>55</v>
      </c>
      <c r="AB6" s="9">
        <f t="shared" si="0"/>
        <v>4.8520000000000001E-2</v>
      </c>
    </row>
    <row r="7" spans="1:28" x14ac:dyDescent="0.35">
      <c r="A7" s="4">
        <v>4659</v>
      </c>
      <c r="B7" s="5" t="s">
        <v>32</v>
      </c>
      <c r="C7" s="6">
        <v>43606</v>
      </c>
      <c r="D7" s="7">
        <v>144</v>
      </c>
      <c r="E7" s="8" t="s">
        <v>47</v>
      </c>
      <c r="F7" s="7" t="s">
        <v>48</v>
      </c>
      <c r="G7" s="8" t="s">
        <v>49</v>
      </c>
      <c r="H7" s="7" t="str">
        <f>"000025"</f>
        <v>000025</v>
      </c>
      <c r="I7" s="6">
        <v>42934</v>
      </c>
      <c r="J7" s="7" t="str">
        <f>"000006"</f>
        <v>000006</v>
      </c>
      <c r="K7" s="6">
        <v>43582</v>
      </c>
      <c r="L7" s="7" t="str">
        <f>"000005"</f>
        <v>000005</v>
      </c>
      <c r="M7" s="6">
        <v>43582</v>
      </c>
      <c r="N7" s="7">
        <v>16</v>
      </c>
      <c r="O7" s="7" t="str">
        <f>"001805"</f>
        <v>001805</v>
      </c>
      <c r="P7" s="6">
        <v>43605</v>
      </c>
      <c r="Q7" s="9">
        <v>6.0511699999999999</v>
      </c>
      <c r="R7" s="9">
        <v>0.45265</v>
      </c>
      <c r="S7" s="9">
        <v>5.5985199999999997</v>
      </c>
      <c r="T7" s="7">
        <v>55</v>
      </c>
      <c r="U7" s="6">
        <v>43606</v>
      </c>
      <c r="V7" s="7">
        <v>0</v>
      </c>
      <c r="W7" s="8" t="s">
        <v>50</v>
      </c>
      <c r="X7" s="7" t="s">
        <v>36</v>
      </c>
      <c r="Y7" s="8" t="s">
        <v>35</v>
      </c>
      <c r="Z7" s="7" t="s">
        <v>43</v>
      </c>
      <c r="AA7" s="8" t="s">
        <v>44</v>
      </c>
      <c r="AB7" s="9">
        <f t="shared" si="0"/>
        <v>6.0511700000000002E-2</v>
      </c>
    </row>
    <row r="8" spans="1:28" x14ac:dyDescent="0.35">
      <c r="A8" s="4">
        <v>4660</v>
      </c>
      <c r="B8" s="5" t="s">
        <v>29</v>
      </c>
      <c r="C8" s="6">
        <v>43628</v>
      </c>
      <c r="D8" s="7">
        <v>144</v>
      </c>
      <c r="E8" s="8" t="s">
        <v>47</v>
      </c>
      <c r="F8" s="7" t="s">
        <v>61</v>
      </c>
      <c r="G8" s="8" t="s">
        <v>62</v>
      </c>
      <c r="H8" s="7" t="str">
        <f>"000050"</f>
        <v>000050</v>
      </c>
      <c r="I8" s="6">
        <v>42660</v>
      </c>
      <c r="J8" s="7" t="str">
        <f>"000025"</f>
        <v>000025</v>
      </c>
      <c r="K8" s="6">
        <v>43084</v>
      </c>
      <c r="L8" s="7" t="str">
        <f>"000069"</f>
        <v>000069</v>
      </c>
      <c r="M8" s="6">
        <v>43087</v>
      </c>
      <c r="N8" s="7">
        <v>17</v>
      </c>
      <c r="O8" s="7" t="str">
        <f>"002468"</f>
        <v>002468</v>
      </c>
      <c r="P8" s="6">
        <v>43622</v>
      </c>
      <c r="Q8" s="9">
        <v>48.981999999999999</v>
      </c>
      <c r="R8" s="9">
        <v>7.2838000000000003</v>
      </c>
      <c r="S8" s="9">
        <v>41.6982</v>
      </c>
      <c r="T8" s="7">
        <v>76</v>
      </c>
      <c r="U8" s="6">
        <v>43628</v>
      </c>
      <c r="V8" s="7">
        <v>9448040740</v>
      </c>
      <c r="W8" s="8" t="s">
        <v>46</v>
      </c>
      <c r="X8" s="7" t="s">
        <v>41</v>
      </c>
      <c r="Y8" s="8" t="s">
        <v>42</v>
      </c>
      <c r="Z8" s="7" t="s">
        <v>54</v>
      </c>
      <c r="AA8" s="8" t="s">
        <v>55</v>
      </c>
      <c r="AB8" s="9">
        <v>0.48981999999999998</v>
      </c>
    </row>
    <row r="9" spans="1:28" x14ac:dyDescent="0.35">
      <c r="A9" s="4">
        <v>4661</v>
      </c>
      <c r="B9" s="5" t="s">
        <v>29</v>
      </c>
      <c r="C9" s="6">
        <v>43629</v>
      </c>
      <c r="D9" s="7">
        <v>144</v>
      </c>
      <c r="E9" s="8" t="s">
        <v>47</v>
      </c>
      <c r="F9" s="7" t="s">
        <v>63</v>
      </c>
      <c r="G9" s="8" t="s">
        <v>64</v>
      </c>
      <c r="H9" s="7" t="str">
        <f>"000004"</f>
        <v>000004</v>
      </c>
      <c r="I9" s="6">
        <v>42933</v>
      </c>
      <c r="J9" s="7" t="str">
        <f>"000022"</f>
        <v>000022</v>
      </c>
      <c r="K9" s="6">
        <v>43063</v>
      </c>
      <c r="L9" s="7" t="str">
        <f>"000073"</f>
        <v>000073</v>
      </c>
      <c r="M9" s="6">
        <v>43098</v>
      </c>
      <c r="N9" s="7">
        <v>17</v>
      </c>
      <c r="O9" s="7" t="str">
        <f>"002646"</f>
        <v>002646</v>
      </c>
      <c r="P9" s="6">
        <v>43627</v>
      </c>
      <c r="Q9" s="9">
        <v>42.656999999999996</v>
      </c>
      <c r="R9" s="9">
        <v>2.1661999999999999</v>
      </c>
      <c r="S9" s="9">
        <v>40.4908</v>
      </c>
      <c r="T9" s="7">
        <v>79</v>
      </c>
      <c r="U9" s="6">
        <v>43629</v>
      </c>
      <c r="V9" s="7">
        <v>9448040740</v>
      </c>
      <c r="W9" s="8" t="s">
        <v>65</v>
      </c>
      <c r="X9" s="7" t="s">
        <v>30</v>
      </c>
      <c r="Y9" s="8" t="s">
        <v>31</v>
      </c>
      <c r="Z9" s="7" t="s">
        <v>54</v>
      </c>
      <c r="AA9" s="8" t="s">
        <v>55</v>
      </c>
      <c r="AB9" s="9">
        <v>0.42656999999999995</v>
      </c>
    </row>
    <row r="10" spans="1:28" x14ac:dyDescent="0.35">
      <c r="A10" s="4">
        <v>4662</v>
      </c>
      <c r="B10" s="5" t="s">
        <v>29</v>
      </c>
      <c r="C10" s="6">
        <v>43641</v>
      </c>
      <c r="D10" s="7">
        <v>144</v>
      </c>
      <c r="E10" s="8" t="s">
        <v>47</v>
      </c>
      <c r="F10" s="7" t="s">
        <v>66</v>
      </c>
      <c r="G10" s="8" t="s">
        <v>67</v>
      </c>
      <c r="H10" s="7" t="str">
        <f>"000224"</f>
        <v>000224</v>
      </c>
      <c r="I10" s="6">
        <v>43475</v>
      </c>
      <c r="J10" s="7" t="str">
        <f>"000009"</f>
        <v>000009</v>
      </c>
      <c r="K10" s="6">
        <v>43593</v>
      </c>
      <c r="L10" s="7" t="str">
        <f>"000017"</f>
        <v>000017</v>
      </c>
      <c r="M10" s="6">
        <v>43601</v>
      </c>
      <c r="N10" s="7">
        <v>18</v>
      </c>
      <c r="O10" s="7" t="str">
        <f>"002938"</f>
        <v>002938</v>
      </c>
      <c r="P10" s="6">
        <v>43637</v>
      </c>
      <c r="Q10" s="9">
        <v>4.8140000000000001</v>
      </c>
      <c r="R10" s="9">
        <v>0.49036000000000002</v>
      </c>
      <c r="S10" s="9">
        <v>4.3236400000000001</v>
      </c>
      <c r="T10" s="7">
        <v>93</v>
      </c>
      <c r="U10" s="6">
        <v>43641</v>
      </c>
      <c r="V10" s="7">
        <v>9742855442</v>
      </c>
      <c r="W10" s="8" t="s">
        <v>68</v>
      </c>
      <c r="X10" s="7" t="s">
        <v>33</v>
      </c>
      <c r="Y10" s="8" t="s">
        <v>34</v>
      </c>
      <c r="Z10" s="7" t="s">
        <v>54</v>
      </c>
      <c r="AA10" s="8" t="s">
        <v>55</v>
      </c>
      <c r="AB10" s="9">
        <v>4.8140000000000002E-2</v>
      </c>
    </row>
    <row r="11" spans="1:28" x14ac:dyDescent="0.35">
      <c r="A11" s="4">
        <v>4663</v>
      </c>
      <c r="B11" s="5" t="s">
        <v>69</v>
      </c>
      <c r="C11" s="6">
        <v>43664</v>
      </c>
      <c r="D11" s="7">
        <v>144</v>
      </c>
      <c r="E11" s="8" t="s">
        <v>47</v>
      </c>
      <c r="F11" s="7" t="s">
        <v>48</v>
      </c>
      <c r="G11" s="10" t="s">
        <v>49</v>
      </c>
      <c r="H11" s="7" t="str">
        <f>"000025"</f>
        <v>000025</v>
      </c>
      <c r="I11" s="6">
        <v>42934</v>
      </c>
      <c r="J11" s="7" t="str">
        <f>"000196"</f>
        <v>000196</v>
      </c>
      <c r="K11" s="6">
        <v>43773</v>
      </c>
      <c r="L11" s="7" t="str">
        <f>"000195"</f>
        <v>000195</v>
      </c>
      <c r="M11" s="6">
        <v>43773</v>
      </c>
      <c r="N11" s="7">
        <v>16</v>
      </c>
      <c r="O11" s="7" t="str">
        <f>"006348"</f>
        <v>006348</v>
      </c>
      <c r="P11" s="6">
        <v>43791</v>
      </c>
      <c r="Q11" s="11">
        <v>6.0511699999999999</v>
      </c>
      <c r="R11" s="11">
        <v>0.45565</v>
      </c>
      <c r="S11" s="11">
        <v>5.5955199999999996</v>
      </c>
      <c r="T11" s="7">
        <v>115</v>
      </c>
      <c r="U11" s="6">
        <v>43664</v>
      </c>
      <c r="V11" s="7">
        <v>0</v>
      </c>
      <c r="W11" s="10" t="s">
        <v>50</v>
      </c>
      <c r="X11" s="7" t="s">
        <v>36</v>
      </c>
      <c r="Y11" s="10" t="s">
        <v>35</v>
      </c>
      <c r="Z11" s="7" t="s">
        <v>43</v>
      </c>
      <c r="AA11" s="10" t="s">
        <v>44</v>
      </c>
      <c r="AB11" s="11">
        <f>Q11/100</f>
        <v>6.0511700000000002E-2</v>
      </c>
    </row>
    <row r="12" spans="1:28" x14ac:dyDescent="0.35">
      <c r="A12" s="4">
        <v>4664</v>
      </c>
      <c r="B12" s="5" t="s">
        <v>69</v>
      </c>
      <c r="C12" s="6">
        <v>43668</v>
      </c>
      <c r="D12" s="7">
        <v>144</v>
      </c>
      <c r="E12" s="8" t="s">
        <v>47</v>
      </c>
      <c r="F12" s="7" t="s">
        <v>70</v>
      </c>
      <c r="G12" s="10" t="s">
        <v>71</v>
      </c>
      <c r="H12" s="7" t="str">
        <f>"000191"</f>
        <v>000191</v>
      </c>
      <c r="I12" s="6">
        <v>43448</v>
      </c>
      <c r="J12" s="7" t="str">
        <f>"000012"</f>
        <v>000012</v>
      </c>
      <c r="K12" s="6">
        <v>43612</v>
      </c>
      <c r="L12" s="7" t="str">
        <f>"000027"</f>
        <v>000027</v>
      </c>
      <c r="M12" s="6">
        <v>43616</v>
      </c>
      <c r="N12" s="7">
        <v>18</v>
      </c>
      <c r="O12" s="7" t="str">
        <f>"003384"</f>
        <v>003384</v>
      </c>
      <c r="P12" s="6">
        <v>43657</v>
      </c>
      <c r="Q12" s="11">
        <v>14.638</v>
      </c>
      <c r="R12" s="11">
        <v>1.64968</v>
      </c>
      <c r="S12" s="11">
        <v>12.98832</v>
      </c>
      <c r="T12" s="7">
        <v>119</v>
      </c>
      <c r="U12" s="6">
        <v>43668</v>
      </c>
      <c r="V12" s="7">
        <v>9742855442</v>
      </c>
      <c r="W12" s="10" t="s">
        <v>72</v>
      </c>
      <c r="X12" s="7" t="s">
        <v>73</v>
      </c>
      <c r="Y12" s="10" t="s">
        <v>74</v>
      </c>
      <c r="Z12" s="7" t="s">
        <v>54</v>
      </c>
      <c r="AA12" s="10" t="s">
        <v>55</v>
      </c>
      <c r="AB12" s="11">
        <f>Q12/100</f>
        <v>0.14638000000000001</v>
      </c>
    </row>
    <row r="13" spans="1:28" x14ac:dyDescent="0.35">
      <c r="A13" s="4">
        <v>4665</v>
      </c>
      <c r="B13" s="5" t="s">
        <v>75</v>
      </c>
      <c r="C13" s="6">
        <v>43719</v>
      </c>
      <c r="D13" s="7">
        <v>144</v>
      </c>
      <c r="E13" s="8" t="s">
        <v>47</v>
      </c>
      <c r="F13" s="7" t="s">
        <v>76</v>
      </c>
      <c r="G13" s="10" t="s">
        <v>77</v>
      </c>
      <c r="H13" s="7" t="str">
        <f>"000037"</f>
        <v>000037</v>
      </c>
      <c r="I13" s="6">
        <v>42864</v>
      </c>
      <c r="J13" s="7" t="str">
        <f>"000007"</f>
        <v>000007</v>
      </c>
      <c r="K13" s="6">
        <v>43584</v>
      </c>
      <c r="L13" s="7" t="str">
        <f>"000059"</f>
        <v>000059</v>
      </c>
      <c r="M13" s="6">
        <v>43690</v>
      </c>
      <c r="N13" s="7">
        <v>17</v>
      </c>
      <c r="O13" s="7" t="str">
        <f>"004939"</f>
        <v>004939</v>
      </c>
      <c r="P13" s="6">
        <v>43717</v>
      </c>
      <c r="Q13" s="11">
        <v>15.518000000000001</v>
      </c>
      <c r="R13" s="11">
        <v>1.7484999999999999</v>
      </c>
      <c r="S13" s="11">
        <v>13.769500000000001</v>
      </c>
      <c r="T13" s="7">
        <v>182</v>
      </c>
      <c r="U13" s="6">
        <v>43719</v>
      </c>
      <c r="V13" s="7">
        <v>9742855442</v>
      </c>
      <c r="W13" s="10" t="s">
        <v>46</v>
      </c>
      <c r="X13" s="7" t="s">
        <v>78</v>
      </c>
      <c r="Y13" s="10" t="s">
        <v>79</v>
      </c>
      <c r="Z13" s="7" t="s">
        <v>54</v>
      </c>
      <c r="AA13" s="10" t="s">
        <v>55</v>
      </c>
      <c r="AB13" s="11">
        <f>Q13/100</f>
        <v>0.15518000000000001</v>
      </c>
    </row>
    <row r="14" spans="1:28" x14ac:dyDescent="0.35">
      <c r="A14" s="4">
        <v>4666</v>
      </c>
      <c r="B14" s="5" t="s">
        <v>80</v>
      </c>
      <c r="C14" s="6">
        <v>43761</v>
      </c>
      <c r="D14" s="4">
        <v>144</v>
      </c>
      <c r="E14" s="8" t="s">
        <v>47</v>
      </c>
      <c r="F14" s="7" t="s">
        <v>81</v>
      </c>
      <c r="G14" s="8" t="s">
        <v>82</v>
      </c>
      <c r="H14" s="7" t="str">
        <f>"000165"</f>
        <v>000165</v>
      </c>
      <c r="I14" s="6">
        <v>43423</v>
      </c>
      <c r="J14" s="7" t="str">
        <f>"000026"</f>
        <v>000026</v>
      </c>
      <c r="K14" s="6">
        <v>43685</v>
      </c>
      <c r="L14" s="7" t="str">
        <f>"000069"</f>
        <v>000069</v>
      </c>
      <c r="M14" s="6">
        <v>43711</v>
      </c>
      <c r="N14" s="7">
        <v>17</v>
      </c>
      <c r="O14" s="7" t="str">
        <f>"005774"</f>
        <v>005774</v>
      </c>
      <c r="P14" s="6">
        <v>43754</v>
      </c>
      <c r="Q14" s="9">
        <v>34</v>
      </c>
      <c r="R14" s="9">
        <v>1.6686399999999999</v>
      </c>
      <c r="S14" s="9">
        <v>32.331359999999997</v>
      </c>
      <c r="T14" s="7">
        <v>13</v>
      </c>
      <c r="U14" s="6">
        <v>43761</v>
      </c>
      <c r="V14" s="7">
        <v>9722855442</v>
      </c>
      <c r="W14" s="8" t="s">
        <v>83</v>
      </c>
      <c r="X14" s="7" t="s">
        <v>78</v>
      </c>
      <c r="Y14" s="8" t="s">
        <v>79</v>
      </c>
      <c r="Z14" s="7" t="s">
        <v>54</v>
      </c>
      <c r="AA14" s="8" t="s">
        <v>55</v>
      </c>
      <c r="AB14" s="9">
        <v>0.34</v>
      </c>
    </row>
    <row r="15" spans="1:28" x14ac:dyDescent="0.35">
      <c r="A15" s="4">
        <v>4667</v>
      </c>
      <c r="B15" s="5" t="s">
        <v>80</v>
      </c>
      <c r="C15" s="6">
        <v>43768</v>
      </c>
      <c r="D15" s="4">
        <v>144</v>
      </c>
      <c r="E15" s="8" t="s">
        <v>47</v>
      </c>
      <c r="F15" s="7" t="s">
        <v>84</v>
      </c>
      <c r="G15" s="8" t="s">
        <v>85</v>
      </c>
      <c r="H15" s="7" t="str">
        <f>"000155"</f>
        <v>000155</v>
      </c>
      <c r="I15" s="6">
        <v>43407</v>
      </c>
      <c r="J15" s="7" t="str">
        <f>"000022"</f>
        <v>000022</v>
      </c>
      <c r="K15" s="6">
        <v>43650</v>
      </c>
      <c r="L15" s="7" t="str">
        <f>"000065"</f>
        <v>000065</v>
      </c>
      <c r="M15" s="6">
        <v>43708</v>
      </c>
      <c r="N15" s="7">
        <v>18</v>
      </c>
      <c r="O15" s="7" t="str">
        <f>"005981"</f>
        <v>005981</v>
      </c>
      <c r="P15" s="6">
        <v>43763</v>
      </c>
      <c r="Q15" s="9">
        <v>16.995999999999999</v>
      </c>
      <c r="R15" s="9">
        <v>0.66820000000000002</v>
      </c>
      <c r="S15" s="9">
        <v>16.3278</v>
      </c>
      <c r="T15" s="7">
        <v>13</v>
      </c>
      <c r="U15" s="6">
        <v>43768</v>
      </c>
      <c r="V15" s="7">
        <v>9742855442</v>
      </c>
      <c r="W15" s="8" t="s">
        <v>86</v>
      </c>
      <c r="X15" s="7" t="s">
        <v>87</v>
      </c>
      <c r="Y15" s="8" t="s">
        <v>88</v>
      </c>
      <c r="Z15" s="7" t="s">
        <v>54</v>
      </c>
      <c r="AA15" s="8" t="s">
        <v>55</v>
      </c>
      <c r="AB15" s="9">
        <v>0.16996</v>
      </c>
    </row>
    <row r="16" spans="1:28" x14ac:dyDescent="0.35">
      <c r="A16" s="4">
        <v>4668</v>
      </c>
      <c r="B16" s="5" t="s">
        <v>89</v>
      </c>
      <c r="C16" s="6">
        <v>43795</v>
      </c>
      <c r="D16" s="4">
        <v>144</v>
      </c>
      <c r="E16" s="8" t="s">
        <v>47</v>
      </c>
      <c r="F16" s="7" t="s">
        <v>48</v>
      </c>
      <c r="G16" s="8" t="s">
        <v>49</v>
      </c>
      <c r="H16" s="7" t="str">
        <f>"000025"</f>
        <v>000025</v>
      </c>
      <c r="I16" s="6">
        <v>42934</v>
      </c>
      <c r="J16" s="7" t="str">
        <f>"000196"</f>
        <v>000196</v>
      </c>
      <c r="K16" s="6">
        <v>43773</v>
      </c>
      <c r="L16" s="7" t="str">
        <f>"000195"</f>
        <v>000195</v>
      </c>
      <c r="M16" s="6">
        <v>43773</v>
      </c>
      <c r="N16" s="7">
        <v>16</v>
      </c>
      <c r="O16" s="7" t="str">
        <f>"006348"</f>
        <v>006348</v>
      </c>
      <c r="P16" s="6">
        <v>43791</v>
      </c>
      <c r="Q16" s="9">
        <v>6.0511699999999999</v>
      </c>
      <c r="R16" s="9">
        <v>0.45267000000000002</v>
      </c>
      <c r="S16" s="9">
        <v>5.5984999999999996</v>
      </c>
      <c r="T16" s="7">
        <v>13</v>
      </c>
      <c r="U16" s="6">
        <v>43795</v>
      </c>
      <c r="V16" s="7">
        <v>0</v>
      </c>
      <c r="W16" s="8" t="s">
        <v>50</v>
      </c>
      <c r="X16" s="7" t="s">
        <v>36</v>
      </c>
      <c r="Y16" s="8" t="s">
        <v>35</v>
      </c>
      <c r="Z16" s="7" t="s">
        <v>43</v>
      </c>
      <c r="AA16" s="8" t="s">
        <v>44</v>
      </c>
      <c r="AB16" s="9">
        <v>6.0511700000000002E-2</v>
      </c>
    </row>
    <row r="17" spans="1:28" x14ac:dyDescent="0.35">
      <c r="A17" s="4">
        <v>4669</v>
      </c>
      <c r="B17" s="5" t="s">
        <v>89</v>
      </c>
      <c r="C17" s="6">
        <v>43798</v>
      </c>
      <c r="D17" s="4">
        <v>144</v>
      </c>
      <c r="E17" s="8" t="s">
        <v>47</v>
      </c>
      <c r="F17" s="7" t="s">
        <v>90</v>
      </c>
      <c r="G17" s="8" t="s">
        <v>91</v>
      </c>
      <c r="H17" s="7" t="str">
        <f>"000074"</f>
        <v>000074</v>
      </c>
      <c r="I17" s="6">
        <v>43735</v>
      </c>
      <c r="J17" s="7" t="str">
        <f>"000058"</f>
        <v>000058</v>
      </c>
      <c r="K17" s="6">
        <v>43775</v>
      </c>
      <c r="L17" s="7" t="str">
        <f>"000100"</f>
        <v>000100</v>
      </c>
      <c r="M17" s="6">
        <v>43780</v>
      </c>
      <c r="N17" s="7">
        <v>19</v>
      </c>
      <c r="O17" s="7" t="str">
        <f>"006388"</f>
        <v>006388</v>
      </c>
      <c r="P17" s="6">
        <v>43794</v>
      </c>
      <c r="Q17" s="9">
        <v>15.028</v>
      </c>
      <c r="R17" s="9">
        <v>1.57176</v>
      </c>
      <c r="S17" s="9">
        <v>13.456239999999999</v>
      </c>
      <c r="T17" s="7">
        <v>13</v>
      </c>
      <c r="U17" s="6">
        <v>43798</v>
      </c>
      <c r="V17" s="7">
        <v>8884543043</v>
      </c>
      <c r="W17" s="8" t="s">
        <v>92</v>
      </c>
      <c r="X17" s="7" t="s">
        <v>78</v>
      </c>
      <c r="Y17" s="8" t="s">
        <v>79</v>
      </c>
      <c r="Z17" s="7" t="s">
        <v>54</v>
      </c>
      <c r="AA17" s="8" t="s">
        <v>55</v>
      </c>
      <c r="AB17" s="9">
        <v>0.15028</v>
      </c>
    </row>
    <row r="18" spans="1:28" x14ac:dyDescent="0.35">
      <c r="A18" s="4">
        <v>4670</v>
      </c>
      <c r="B18" s="5" t="s">
        <v>93</v>
      </c>
      <c r="C18" s="6">
        <v>43806</v>
      </c>
      <c r="D18" s="4">
        <v>144</v>
      </c>
      <c r="E18" s="8" t="s">
        <v>47</v>
      </c>
      <c r="F18" s="7" t="s">
        <v>94</v>
      </c>
      <c r="G18" s="8" t="s">
        <v>95</v>
      </c>
      <c r="H18" s="7" t="str">
        <f>"000237"</f>
        <v>000237</v>
      </c>
      <c r="I18" s="6">
        <v>43481</v>
      </c>
      <c r="J18" s="7" t="str">
        <f>"000059"</f>
        <v>000059</v>
      </c>
      <c r="K18" s="6">
        <v>43777</v>
      </c>
      <c r="L18" s="7" t="str">
        <f>"000111"</f>
        <v>000111</v>
      </c>
      <c r="M18" s="6">
        <v>43787</v>
      </c>
      <c r="N18" s="7">
        <v>17</v>
      </c>
      <c r="O18" s="7" t="str">
        <f>"006554"</f>
        <v>006554</v>
      </c>
      <c r="P18" s="6">
        <v>43802</v>
      </c>
      <c r="Q18" s="9">
        <v>88.168999999999997</v>
      </c>
      <c r="R18" s="9">
        <v>3.7220399999999998</v>
      </c>
      <c r="S18" s="9">
        <v>84.446960000000004</v>
      </c>
      <c r="T18" s="7">
        <v>13</v>
      </c>
      <c r="U18" s="6">
        <v>43806</v>
      </c>
      <c r="V18" s="7">
        <v>9108458111</v>
      </c>
      <c r="W18" s="8" t="s">
        <v>96</v>
      </c>
      <c r="X18" s="7" t="s">
        <v>97</v>
      </c>
      <c r="Y18" s="8" t="s">
        <v>98</v>
      </c>
      <c r="Z18" s="7" t="s">
        <v>54</v>
      </c>
      <c r="AA18" s="8" t="s">
        <v>55</v>
      </c>
      <c r="AB18" s="9">
        <v>0.88168999999999997</v>
      </c>
    </row>
    <row r="19" spans="1:28" x14ac:dyDescent="0.35">
      <c r="A19" s="4">
        <v>4671</v>
      </c>
      <c r="B19" s="5" t="s">
        <v>93</v>
      </c>
      <c r="C19" s="6">
        <v>43806</v>
      </c>
      <c r="D19" s="4">
        <v>144</v>
      </c>
      <c r="E19" s="8" t="s">
        <v>47</v>
      </c>
      <c r="F19" s="7" t="s">
        <v>99</v>
      </c>
      <c r="G19" s="8" t="s">
        <v>100</v>
      </c>
      <c r="H19" s="7" t="str">
        <f>"000236"</f>
        <v>000236</v>
      </c>
      <c r="I19" s="6">
        <v>43481</v>
      </c>
      <c r="J19" s="7" t="str">
        <f>"000060"</f>
        <v>000060</v>
      </c>
      <c r="K19" s="6">
        <v>43777</v>
      </c>
      <c r="L19" s="7" t="str">
        <f>"000112"</f>
        <v>000112</v>
      </c>
      <c r="M19" s="6">
        <v>43787</v>
      </c>
      <c r="N19" s="7">
        <v>17</v>
      </c>
      <c r="O19" s="7" t="str">
        <f>"006555"</f>
        <v>006555</v>
      </c>
      <c r="P19" s="6">
        <v>43802</v>
      </c>
      <c r="Q19" s="9">
        <v>88.161600000000007</v>
      </c>
      <c r="R19" s="9">
        <v>4.2988999999999997</v>
      </c>
      <c r="S19" s="9">
        <v>83.862700000000004</v>
      </c>
      <c r="T19" s="7">
        <v>13</v>
      </c>
      <c r="U19" s="6">
        <v>43806</v>
      </c>
      <c r="V19" s="7">
        <v>9108458111</v>
      </c>
      <c r="W19" s="8" t="s">
        <v>101</v>
      </c>
      <c r="X19" s="7" t="s">
        <v>97</v>
      </c>
      <c r="Y19" s="8" t="s">
        <v>98</v>
      </c>
      <c r="Z19" s="7" t="s">
        <v>54</v>
      </c>
      <c r="AA19" s="8" t="s">
        <v>55</v>
      </c>
      <c r="AB19" s="9">
        <v>0.88161600000000007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2020-01-30T06:45:48Z</dcterms:modified>
</cp:coreProperties>
</file>