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<sst xmlns="http://schemas.openxmlformats.org/spreadsheetml/2006/main" count="190" uniqueCount="119">
  <si>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</si>
  <si>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</si>
  <si>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</si>
  <si>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</si>
  <si>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</si>
  <si>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</si>
  <si>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</si>
  <si>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</si>
  <si>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</si>
  <si>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</si>
  <si>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</si>
  <si>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</si>
  <si>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</si>
  <si>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</si>
  <si>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</si>
  <si>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</si>
  <si>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</si>
  <si>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</si>
  <si>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</si>
  <si>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</si>
  <si>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</si>
  <si>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</si>
  <si>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</si>
  <si>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</si>
  <si>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</si>
  <si>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</si>
  <si>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</si>
  <si>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</si>
  <si>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</si>
  <si>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</si>
  <si>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</si>
  <si>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P3110</t>
  </si>
  <si>
    <t>14th Finance Commission Grant Works</t>
  </si>
  <si>
    <t>P3111</t>
  </si>
  <si>
    <t>State Finance Commission Untied Grant Works</t>
  </si>
  <si>
    <t>P3158</t>
  </si>
  <si>
    <t>SIP Infrastructure Project works</t>
  </si>
  <si>
    <t>P0298</t>
  </si>
  <si>
    <t>M and R to Electrical Installations in Parks and Gardens, Playgrounds, Burial Grounds</t>
  </si>
  <si>
    <t>KRIDL</t>
  </si>
  <si>
    <t>P3290</t>
  </si>
  <si>
    <t>14th Finance Commission Works - Providing Street Lights and Maintenance</t>
  </si>
  <si>
    <t>P0287</t>
  </si>
  <si>
    <t>M and R to Electrical Crematoria</t>
  </si>
  <si>
    <t>ddo258</t>
  </si>
  <si>
    <t xml:space="preserve"> Executive Engineer Electrical South Zone</t>
  </si>
  <si>
    <t>Executive Engineer -3, KRIDL</t>
  </si>
  <si>
    <t>ddo425</t>
  </si>
  <si>
    <t xml:space="preserve"> Assistant Executive Engineer Hombegowda Nagar South Zone</t>
  </si>
  <si>
    <t>KRIDL, TECHNICAL MANAGER-3</t>
  </si>
  <si>
    <t>Hombegowda Nagara</t>
  </si>
  <si>
    <t>145-17-000024</t>
  </si>
  <si>
    <t>Annual Electrical Maintenance of Wilson Garden Electric Crematorium in Hombegowdanagara Ward No 145.</t>
  </si>
  <si>
    <t>m/s. Devi Electricals (Janardhan.D.K)</t>
  </si>
  <si>
    <t>145-17-000037</t>
  </si>
  <si>
    <t>Providing CC Camera at Garbage Block Spots in ward no 145</t>
  </si>
  <si>
    <t>N Manjunath</t>
  </si>
  <si>
    <t>145-17-000026</t>
  </si>
  <si>
    <t>Repairs and servicing of DG set in Wilson Garden Electrical cremotorium in ward no 145</t>
  </si>
  <si>
    <t>M/s. M.J.Ninge Gowda, Chowdeshwari Electricals</t>
  </si>
  <si>
    <t>145-18-000020</t>
  </si>
  <si>
    <t>Providing street lights and maintenance in ward no 145</t>
  </si>
  <si>
    <t>145-19-000027</t>
  </si>
  <si>
    <t>Improvements to CC road and drain in 6th and 7th cross sudhamanagar in ward no.145</t>
  </si>
  <si>
    <t>145-18-000039</t>
  </si>
  <si>
    <t xml:space="preserve">Recondition of drains and culverts at Wilson Garden 6h to 8th Cross and Main Roads and BTS Road in Ward No.145.  </t>
  </si>
  <si>
    <t>145-18-000038</t>
  </si>
  <si>
    <t xml:space="preserve">Recondition of drains and culverts at 15th Cross. Chinnayanapalya till post office (BTS Road) in Ward No.145.  </t>
  </si>
  <si>
    <t>KRIDL,TECHNICAL MANAGEER-3</t>
  </si>
  <si>
    <t>145-18-000040</t>
  </si>
  <si>
    <t xml:space="preserve">Recondition of drains and culverts at 6trh Main. 7th Main Lakkasandra Extension (Chinnyanapalya BBMP School) in Ward No.145.  </t>
  </si>
  <si>
    <t>145-19-000025</t>
  </si>
  <si>
    <t>Improvements to CC road and dran in 4th cross sudhamanagar in ward no.145</t>
  </si>
  <si>
    <t>July</t>
  </si>
  <si>
    <t>145-17-000007</t>
  </si>
  <si>
    <t>Providing and concrete work to all cross roads and Main roads in Sunkal Farm and Narayanapura in ward No: 145</t>
  </si>
  <si>
    <t>Manoj C</t>
  </si>
  <si>
    <t>P1771</t>
  </si>
  <si>
    <t>Zone Works - POW Works</t>
  </si>
  <si>
    <t>145-17-000020</t>
  </si>
  <si>
    <t>Improvements of drain and CC road in PWD quarters and Sunkal from in ward no 145</t>
  </si>
  <si>
    <t>TECHNICAL MANAGER-3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</si>
  <si>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</si>
  <si>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</si>
  <si>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145-17-000018</t>
  </si>
  <si>
    <t>Providing CC road to bad roads BWSSB road cutting portion (Pothole filling) in Narayanapura slum and surroundings area in ward no 145</t>
  </si>
  <si>
    <t>Technical Maager-3</t>
  </si>
  <si>
    <t>September</t>
  </si>
  <si>
    <t>145-19-000011</t>
  </si>
  <si>
    <t>Improvements to drains and footpaths of sudhamanagar in ward No 145</t>
  </si>
  <si>
    <t>Maruthi.G N</t>
  </si>
  <si>
    <t>P3297</t>
  </si>
  <si>
    <t>14th Finance Commission Grants - SWD Works</t>
  </si>
  <si>
    <t>October</t>
  </si>
  <si>
    <t>145-18-000022</t>
  </si>
  <si>
    <t>Maintenance of community property in ward no 145</t>
  </si>
  <si>
    <t>M SHIVAKUMAR</t>
  </si>
  <si>
    <t>P3292</t>
  </si>
  <si>
    <t>14th Finance Commission Works - Community Property Maintenance (including Parks)</t>
  </si>
  <si>
    <t>December</t>
  </si>
  <si>
    <t>145-19-000010</t>
  </si>
  <si>
    <t>Improvements to drains from Badavara Sanga to BG road in ward No 145</t>
  </si>
  <si>
    <t>KRIDL, Technical Manager-3</t>
  </si>
  <si>
    <t>P3296</t>
  </si>
  <si>
    <t>14th Finance Commission Works - Road and Footpath Maintenance</t>
  </si>
  <si>
    <t>145-19-000007</t>
  </si>
  <si>
    <t>Providing Drinking water works in Hombegowdanagara in ward No 145</t>
  </si>
  <si>
    <t>P3293</t>
  </si>
  <si>
    <t>14th Finance Commission Works - Drinking Water</t>
  </si>
  <si>
    <t>145-19-000012</t>
  </si>
  <si>
    <t>Improvements to drains and footpaths of Hombegowdanagar in ward No 145</t>
  </si>
  <si>
    <t>KRIDL, Technical Manager-03</t>
  </si>
  <si>
    <t>P3298</t>
  </si>
  <si>
    <t>14th Finance Commission Works - SWM Works</t>
  </si>
  <si>
    <t>145-18-000091</t>
  </si>
  <si>
    <t>Providing and laying cement concrete road at 1st 2nd and 5th cross roads (Dhanpal road) in ward no 145</t>
  </si>
  <si>
    <t>Technical Manager-3</t>
  </si>
  <si>
    <t>P0190</t>
  </si>
  <si>
    <t>Works sanctioned by Hon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</si>
</sst>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A2" sqref="A2:XFD19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4672</v>
      </c>
      <c r="B2" s="5" t="s">
        <v>28</v>
      </c>
      <c r="C2" s="6">
        <v>43566</v>
      </c>
      <c r="D2" s="7">
        <v>145</v>
      </c>
      <c r="E2" s="8" t="s">
        <v>50</v>
      </c>
      <c r="F2" s="7" t="s">
        <v>51</v>
      </c>
      <c r="G2" s="8" t="s">
        <v>52</v>
      </c>
      <c r="H2" s="7" t="str">
        <f>"000055"</f>
        <v>000055</v>
      </c>
      <c r="I2" s="6">
        <v>42935</v>
      </c>
      <c r="J2" s="7" t="str">
        <f>"000011"</f>
        <v>000011</v>
      </c>
      <c r="K2" s="6">
        <v>43246</v>
      </c>
      <c r="L2" s="7" t="str">
        <f>"000012"</f>
        <v>000012</v>
      </c>
      <c r="M2" s="6">
        <v>43246</v>
      </c>
      <c r="N2" s="7">
        <v>17</v>
      </c>
      <c r="O2" s="7" t="str">
        <f>"000276"</f>
        <v>000276</v>
      </c>
      <c r="P2" s="6">
        <v>43564</v>
      </c>
      <c r="Q2" s="9">
        <v>2.46265</v>
      </c>
      <c r="R2" s="9">
        <v>0.12559000000000001</v>
      </c>
      <c r="S2" s="9">
        <v>2.3370600000000001</v>
      </c>
      <c r="T2" s="7">
        <v>11</v>
      </c>
      <c r="U2" s="6">
        <v>43566</v>
      </c>
      <c r="V2" s="7">
        <v>0</v>
      </c>
      <c r="W2" s="8" t="s">
        <v>53</v>
      </c>
      <c r="X2" s="7" t="s">
        <v>42</v>
      </c>
      <c r="Y2" s="8" t="s">
        <v>43</v>
      </c>
      <c r="Z2" s="7" t="s">
        <v>44</v>
      </c>
      <c r="AA2" s="8" t="s">
        <v>45</v>
      </c>
      <c r="AB2" s="9">
        <f>Q2/100</f>
        <v>2.4626499999999999E-2</v>
      </c>
    </row>
    <row r="3" spans="1:28" x14ac:dyDescent="0.35">
      <c r="A3" s="4">
        <v>4673</v>
      </c>
      <c r="B3" s="5" t="s">
        <v>30</v>
      </c>
      <c r="C3" s="6">
        <v>43610</v>
      </c>
      <c r="D3" s="7">
        <v>145</v>
      </c>
      <c r="E3" s="8" t="s">
        <v>50</v>
      </c>
      <c r="F3" s="7" t="s">
        <v>54</v>
      </c>
      <c r="G3" s="8" t="s">
        <v>55</v>
      </c>
      <c r="H3" s="7" t="str">
        <f>"000131"</f>
        <v>000131</v>
      </c>
      <c r="I3" s="6">
        <v>43270</v>
      </c>
      <c r="J3" s="7" t="str">
        <f>"000066"</f>
        <v>000066</v>
      </c>
      <c r="K3" s="6">
        <v>43538</v>
      </c>
      <c r="L3" s="7" t="str">
        <f>"000148"</f>
        <v>000148</v>
      </c>
      <c r="M3" s="6">
        <v>43550</v>
      </c>
      <c r="N3" s="7">
        <v>17</v>
      </c>
      <c r="O3" s="7" t="str">
        <f>"001868"</f>
        <v>001868</v>
      </c>
      <c r="P3" s="6">
        <v>43606</v>
      </c>
      <c r="Q3" s="9">
        <v>8.2970000000000006</v>
      </c>
      <c r="R3" s="9">
        <v>0.32500000000000001</v>
      </c>
      <c r="S3" s="9">
        <v>7.9720000000000004</v>
      </c>
      <c r="T3" s="7">
        <v>58</v>
      </c>
      <c r="U3" s="6">
        <v>43610</v>
      </c>
      <c r="V3" s="7">
        <v>9686237357</v>
      </c>
      <c r="W3" s="8" t="s">
        <v>56</v>
      </c>
      <c r="X3" s="7" t="s">
        <v>31</v>
      </c>
      <c r="Y3" s="8" t="s">
        <v>32</v>
      </c>
      <c r="Z3" s="7" t="s">
        <v>47</v>
      </c>
      <c r="AA3" s="8" t="s">
        <v>48</v>
      </c>
      <c r="AB3" s="9">
        <f>Q3/100</f>
        <v>8.2970000000000002E-2</v>
      </c>
    </row>
    <row r="4" spans="1:28" x14ac:dyDescent="0.35">
      <c r="A4" s="4">
        <v>4674</v>
      </c>
      <c r="B4" s="5" t="s">
        <v>30</v>
      </c>
      <c r="C4" s="6">
        <v>43614</v>
      </c>
      <c r="D4" s="7">
        <v>145</v>
      </c>
      <c r="E4" s="8" t="s">
        <v>50</v>
      </c>
      <c r="F4" s="7" t="s">
        <v>57</v>
      </c>
      <c r="G4" s="8" t="s">
        <v>58</v>
      </c>
      <c r="H4" s="7" t="str">
        <f>"000194"</f>
        <v>000194</v>
      </c>
      <c r="I4" s="6">
        <v>43176</v>
      </c>
      <c r="J4" s="7" t="str">
        <f>"000037"</f>
        <v>000037</v>
      </c>
      <c r="K4" s="6">
        <v>43300</v>
      </c>
      <c r="L4" s="7" t="str">
        <f>"000038"</f>
        <v>000038</v>
      </c>
      <c r="M4" s="6">
        <v>43300</v>
      </c>
      <c r="N4" s="7">
        <v>17</v>
      </c>
      <c r="O4" s="7" t="str">
        <f>"002089"</f>
        <v>002089</v>
      </c>
      <c r="P4" s="6">
        <v>43612</v>
      </c>
      <c r="Q4" s="9">
        <v>0.61699999999999999</v>
      </c>
      <c r="R4" s="9">
        <v>3.1469999999999998E-2</v>
      </c>
      <c r="S4" s="9">
        <v>0.58552999999999999</v>
      </c>
      <c r="T4" s="7">
        <v>64</v>
      </c>
      <c r="U4" s="6">
        <v>43614</v>
      </c>
      <c r="V4" s="7">
        <v>9448024916</v>
      </c>
      <c r="W4" s="8" t="s">
        <v>59</v>
      </c>
      <c r="X4" s="7" t="s">
        <v>37</v>
      </c>
      <c r="Y4" s="8" t="s">
        <v>38</v>
      </c>
      <c r="Z4" s="7" t="s">
        <v>44</v>
      </c>
      <c r="AA4" s="8" t="s">
        <v>45</v>
      </c>
      <c r="AB4" s="9">
        <f>Q4/100</f>
        <v>6.1700000000000001E-3</v>
      </c>
    </row>
    <row r="5" spans="1:28" x14ac:dyDescent="0.35">
      <c r="A5" s="4">
        <v>4675</v>
      </c>
      <c r="B5" s="5" t="s">
        <v>29</v>
      </c>
      <c r="C5" s="6">
        <v>43628</v>
      </c>
      <c r="D5" s="7">
        <v>145</v>
      </c>
      <c r="E5" s="8" t="s">
        <v>50</v>
      </c>
      <c r="F5" s="7" t="s">
        <v>60</v>
      </c>
      <c r="G5" s="8" t="s">
        <v>61</v>
      </c>
      <c r="H5" s="7" t="str">
        <f>"000135"</f>
        <v>000135</v>
      </c>
      <c r="I5" s="6">
        <v>43486</v>
      </c>
      <c r="J5" s="7" t="str">
        <f>"000225"</f>
        <v>000225</v>
      </c>
      <c r="K5" s="6">
        <v>43554</v>
      </c>
      <c r="L5" s="7" t="str">
        <f>"000226"</f>
        <v>000226</v>
      </c>
      <c r="M5" s="6">
        <v>43554</v>
      </c>
      <c r="N5" s="7">
        <v>18</v>
      </c>
      <c r="O5" s="7" t="str">
        <f>"002510"</f>
        <v>002510</v>
      </c>
      <c r="P5" s="6">
        <v>43622</v>
      </c>
      <c r="Q5" s="9">
        <v>9.9977599999999995</v>
      </c>
      <c r="R5" s="9">
        <v>1.23831</v>
      </c>
      <c r="S5" s="9">
        <v>8.7594499999999993</v>
      </c>
      <c r="T5" s="7">
        <v>78</v>
      </c>
      <c r="U5" s="6">
        <v>43628</v>
      </c>
      <c r="V5" s="7">
        <v>0</v>
      </c>
      <c r="W5" s="8" t="s">
        <v>46</v>
      </c>
      <c r="X5" s="7" t="s">
        <v>40</v>
      </c>
      <c r="Y5" s="8" t="s">
        <v>41</v>
      </c>
      <c r="Z5" s="7" t="s">
        <v>44</v>
      </c>
      <c r="AA5" s="8" t="s">
        <v>45</v>
      </c>
      <c r="AB5" s="9">
        <v>9.99776E-2</v>
      </c>
    </row>
    <row r="6" spans="1:28" x14ac:dyDescent="0.35">
      <c r="A6" s="4">
        <v>4676</v>
      </c>
      <c r="B6" s="5" t="s">
        <v>29</v>
      </c>
      <c r="C6" s="6">
        <v>43633</v>
      </c>
      <c r="D6" s="7">
        <v>145</v>
      </c>
      <c r="E6" s="8" t="s">
        <v>50</v>
      </c>
      <c r="F6" s="7" t="s">
        <v>62</v>
      </c>
      <c r="G6" s="8" t="s">
        <v>63</v>
      </c>
      <c r="H6" s="7" t="str">
        <f>"000008"</f>
        <v>000008</v>
      </c>
      <c r="I6" s="6">
        <v>43581</v>
      </c>
      <c r="J6" s="7" t="str">
        <f>"000013"</f>
        <v>000013</v>
      </c>
      <c r="K6" s="6">
        <v>43612</v>
      </c>
      <c r="L6" s="7" t="str">
        <f>"000028"</f>
        <v>000028</v>
      </c>
      <c r="M6" s="6">
        <v>43616</v>
      </c>
      <c r="N6" s="7">
        <v>19</v>
      </c>
      <c r="O6" s="7" t="str">
        <f>"002753"</f>
        <v>002753</v>
      </c>
      <c r="P6" s="6">
        <v>43630</v>
      </c>
      <c r="Q6" s="9">
        <v>36.265999999999998</v>
      </c>
      <c r="R6" s="9">
        <v>4.5202999999999998</v>
      </c>
      <c r="S6" s="9">
        <v>31.745699999999999</v>
      </c>
      <c r="T6" s="7">
        <v>84</v>
      </c>
      <c r="U6" s="6">
        <v>43633</v>
      </c>
      <c r="V6" s="7">
        <v>9742855442</v>
      </c>
      <c r="W6" s="8" t="s">
        <v>39</v>
      </c>
      <c r="X6" s="7" t="s">
        <v>33</v>
      </c>
      <c r="Y6" s="8" t="s">
        <v>34</v>
      </c>
      <c r="Z6" s="7" t="s">
        <v>47</v>
      </c>
      <c r="AA6" s="8" t="s">
        <v>48</v>
      </c>
      <c r="AB6" s="9">
        <v>0.36265999999999998</v>
      </c>
    </row>
    <row r="7" spans="1:28" x14ac:dyDescent="0.35">
      <c r="A7" s="4">
        <v>4677</v>
      </c>
      <c r="B7" s="5" t="s">
        <v>29</v>
      </c>
      <c r="C7" s="6">
        <v>43633</v>
      </c>
      <c r="D7" s="7">
        <v>145</v>
      </c>
      <c r="E7" s="8" t="s">
        <v>50</v>
      </c>
      <c r="F7" s="7" t="s">
        <v>64</v>
      </c>
      <c r="G7" s="8" t="s">
        <v>65</v>
      </c>
      <c r="H7" s="7" t="str">
        <f>"000228"</f>
        <v>000228</v>
      </c>
      <c r="I7" s="6">
        <v>43475</v>
      </c>
      <c r="J7" s="7" t="str">
        <f>"000069"</f>
        <v>000069</v>
      </c>
      <c r="K7" s="6">
        <v>43554</v>
      </c>
      <c r="L7" s="7" t="str">
        <f>"000004"</f>
        <v>000004</v>
      </c>
      <c r="M7" s="6">
        <v>43570</v>
      </c>
      <c r="N7" s="7">
        <v>18</v>
      </c>
      <c r="O7" s="7" t="str">
        <f>"002723"</f>
        <v>002723</v>
      </c>
      <c r="P7" s="6">
        <v>43629</v>
      </c>
      <c r="Q7" s="9">
        <v>49.511000000000003</v>
      </c>
      <c r="R7" s="9">
        <v>6.0583</v>
      </c>
      <c r="S7" s="9">
        <v>43.4527</v>
      </c>
      <c r="T7" s="7">
        <v>87</v>
      </c>
      <c r="U7" s="6">
        <v>43633</v>
      </c>
      <c r="V7" s="7">
        <v>9696247357</v>
      </c>
      <c r="W7" s="8" t="s">
        <v>49</v>
      </c>
      <c r="X7" s="7" t="s">
        <v>35</v>
      </c>
      <c r="Y7" s="8" t="s">
        <v>36</v>
      </c>
      <c r="Z7" s="7" t="s">
        <v>47</v>
      </c>
      <c r="AA7" s="8" t="s">
        <v>48</v>
      </c>
      <c r="AB7" s="9">
        <v>0.49511000000000005</v>
      </c>
    </row>
    <row r="8" spans="1:28" x14ac:dyDescent="0.35">
      <c r="A8" s="4">
        <v>4678</v>
      </c>
      <c r="B8" s="5" t="s">
        <v>29</v>
      </c>
      <c r="C8" s="6">
        <v>43633</v>
      </c>
      <c r="D8" s="7">
        <v>145</v>
      </c>
      <c r="E8" s="8" t="s">
        <v>50</v>
      </c>
      <c r="F8" s="7" t="s">
        <v>66</v>
      </c>
      <c r="G8" s="8" t="s">
        <v>67</v>
      </c>
      <c r="H8" s="7" t="str">
        <f>"000229"</f>
        <v>000229</v>
      </c>
      <c r="I8" s="6">
        <v>43475</v>
      </c>
      <c r="J8" s="7" t="str">
        <f>"000004"</f>
        <v>000004</v>
      </c>
      <c r="K8" s="6">
        <v>43575</v>
      </c>
      <c r="L8" s="7" t="str">
        <f>"000008"</f>
        <v>000008</v>
      </c>
      <c r="M8" s="6">
        <v>43582</v>
      </c>
      <c r="N8" s="7">
        <v>18</v>
      </c>
      <c r="O8" s="7" t="str">
        <f>"002724"</f>
        <v>002724</v>
      </c>
      <c r="P8" s="6">
        <v>43629</v>
      </c>
      <c r="Q8" s="9">
        <v>29.954999999999998</v>
      </c>
      <c r="R8" s="9">
        <v>3.8107000000000002</v>
      </c>
      <c r="S8" s="9">
        <v>26.144300000000001</v>
      </c>
      <c r="T8" s="7">
        <v>87</v>
      </c>
      <c r="U8" s="6">
        <v>43633</v>
      </c>
      <c r="V8" s="7">
        <v>9686237357</v>
      </c>
      <c r="W8" s="8" t="s">
        <v>68</v>
      </c>
      <c r="X8" s="7" t="s">
        <v>35</v>
      </c>
      <c r="Y8" s="8" t="s">
        <v>36</v>
      </c>
      <c r="Z8" s="7" t="s">
        <v>47</v>
      </c>
      <c r="AA8" s="8" t="s">
        <v>48</v>
      </c>
      <c r="AB8" s="9">
        <v>0.29954999999999998</v>
      </c>
    </row>
    <row r="9" spans="1:28" x14ac:dyDescent="0.35">
      <c r="A9" s="4">
        <v>4679</v>
      </c>
      <c r="B9" s="5" t="s">
        <v>29</v>
      </c>
      <c r="C9" s="6">
        <v>43633</v>
      </c>
      <c r="D9" s="7">
        <v>145</v>
      </c>
      <c r="E9" s="8" t="s">
        <v>50</v>
      </c>
      <c r="F9" s="7" t="s">
        <v>69</v>
      </c>
      <c r="G9" s="8" t="s">
        <v>70</v>
      </c>
      <c r="H9" s="7" t="str">
        <f>"000230"</f>
        <v>000230</v>
      </c>
      <c r="I9" s="6">
        <v>43475</v>
      </c>
      <c r="J9" s="7" t="str">
        <f>"000070"</f>
        <v>000070</v>
      </c>
      <c r="K9" s="6">
        <v>43554</v>
      </c>
      <c r="L9" s="7" t="str">
        <f>"000005"</f>
        <v>000005</v>
      </c>
      <c r="M9" s="6">
        <v>43571</v>
      </c>
      <c r="N9" s="7">
        <v>18</v>
      </c>
      <c r="O9" s="7" t="str">
        <f>"002725"</f>
        <v>002725</v>
      </c>
      <c r="P9" s="6">
        <v>43629</v>
      </c>
      <c r="Q9" s="9">
        <v>19.972000000000001</v>
      </c>
      <c r="R9" s="9">
        <v>2.4412400000000001</v>
      </c>
      <c r="S9" s="9">
        <v>17.530760000000001</v>
      </c>
      <c r="T9" s="7">
        <v>87</v>
      </c>
      <c r="U9" s="6">
        <v>43633</v>
      </c>
      <c r="V9" s="7">
        <v>9686237357</v>
      </c>
      <c r="W9" s="8" t="s">
        <v>49</v>
      </c>
      <c r="X9" s="7" t="s">
        <v>35</v>
      </c>
      <c r="Y9" s="8" t="s">
        <v>36</v>
      </c>
      <c r="Z9" s="7" t="s">
        <v>47</v>
      </c>
      <c r="AA9" s="8" t="s">
        <v>48</v>
      </c>
      <c r="AB9" s="9">
        <v>0.19972000000000001</v>
      </c>
    </row>
    <row r="10" spans="1:28" x14ac:dyDescent="0.35">
      <c r="A10" s="4">
        <v>4680</v>
      </c>
      <c r="B10" s="5" t="s">
        <v>29</v>
      </c>
      <c r="C10" s="6">
        <v>43644</v>
      </c>
      <c r="D10" s="7">
        <v>145</v>
      </c>
      <c r="E10" s="8" t="s">
        <v>50</v>
      </c>
      <c r="F10" s="7" t="s">
        <v>71</v>
      </c>
      <c r="G10" s="8" t="s">
        <v>72</v>
      </c>
      <c r="H10" s="7" t="str">
        <f>"000007"</f>
        <v>000007</v>
      </c>
      <c r="I10" s="6">
        <v>43581</v>
      </c>
      <c r="J10" s="7" t="str">
        <f>"000014"</f>
        <v>000014</v>
      </c>
      <c r="K10" s="6">
        <v>43612</v>
      </c>
      <c r="L10" s="7" t="str">
        <f>"000029"</f>
        <v>000029</v>
      </c>
      <c r="M10" s="6">
        <v>43616</v>
      </c>
      <c r="N10" s="7">
        <v>19</v>
      </c>
      <c r="O10" s="7" t="str">
        <f>"002884"</f>
        <v>002884</v>
      </c>
      <c r="P10" s="6">
        <v>43636</v>
      </c>
      <c r="Q10" s="9">
        <v>38.667000000000002</v>
      </c>
      <c r="R10" s="9">
        <v>4.7998799999999999</v>
      </c>
      <c r="S10" s="9">
        <v>33.86712</v>
      </c>
      <c r="T10" s="7">
        <v>95</v>
      </c>
      <c r="U10" s="6">
        <v>43644</v>
      </c>
      <c r="V10" s="7">
        <v>9742855442</v>
      </c>
      <c r="W10" s="8" t="s">
        <v>39</v>
      </c>
      <c r="X10" s="7" t="s">
        <v>33</v>
      </c>
      <c r="Y10" s="8" t="s">
        <v>34</v>
      </c>
      <c r="Z10" s="7" t="s">
        <v>47</v>
      </c>
      <c r="AA10" s="8" t="s">
        <v>48</v>
      </c>
      <c r="AB10" s="9">
        <v>0.38667000000000001</v>
      </c>
    </row>
    <row r="11" spans="1:28" x14ac:dyDescent="0.35">
      <c r="A11" s="4">
        <v>4681</v>
      </c>
      <c r="B11" s="5" t="s">
        <v>73</v>
      </c>
      <c r="C11" s="6">
        <v>43647</v>
      </c>
      <c r="D11" s="7">
        <v>145</v>
      </c>
      <c r="E11" s="8" t="s">
        <v>50</v>
      </c>
      <c r="F11" s="7" t="s">
        <v>74</v>
      </c>
      <c r="G11" s="10" t="s">
        <v>75</v>
      </c>
      <c r="H11" s="7" t="str">
        <f>"000099"</f>
        <v>000099</v>
      </c>
      <c r="I11" s="6">
        <v>43056</v>
      </c>
      <c r="J11" s="7" t="str">
        <f>"000030"</f>
        <v>000030</v>
      </c>
      <c r="K11" s="6">
        <v>43124</v>
      </c>
      <c r="L11" s="7" t="str">
        <f>"000088"</f>
        <v>000088</v>
      </c>
      <c r="M11" s="6">
        <v>43124</v>
      </c>
      <c r="N11" s="7">
        <v>17</v>
      </c>
      <c r="O11" s="7" t="str">
        <f>"003131"</f>
        <v>003131</v>
      </c>
      <c r="P11" s="6">
        <v>43643</v>
      </c>
      <c r="Q11" s="11">
        <v>35.170999999999999</v>
      </c>
      <c r="R11" s="11">
        <v>1.9942</v>
      </c>
      <c r="S11" s="11">
        <v>33.1768</v>
      </c>
      <c r="T11" s="7">
        <v>96</v>
      </c>
      <c r="U11" s="6">
        <v>43647</v>
      </c>
      <c r="V11" s="7">
        <v>9448905227</v>
      </c>
      <c r="W11" s="10" t="s">
        <v>76</v>
      </c>
      <c r="X11" s="7" t="s">
        <v>77</v>
      </c>
      <c r="Y11" s="10" t="s">
        <v>78</v>
      </c>
      <c r="Z11" s="7" t="s">
        <v>47</v>
      </c>
      <c r="AA11" s="10" t="s">
        <v>48</v>
      </c>
      <c r="AB11" s="11">
        <f>Q11/100</f>
        <v>0.35170999999999997</v>
      </c>
    </row>
    <row r="12" spans="1:28" x14ac:dyDescent="0.35">
      <c r="A12" s="4">
        <v>4682</v>
      </c>
      <c r="B12" s="5" t="s">
        <v>73</v>
      </c>
      <c r="C12" s="6">
        <v>43669</v>
      </c>
      <c r="D12" s="7">
        <v>145</v>
      </c>
      <c r="E12" s="8" t="s">
        <v>50</v>
      </c>
      <c r="F12" s="7" t="s">
        <v>79</v>
      </c>
      <c r="G12" s="10" t="s">
        <v>80</v>
      </c>
      <c r="H12" s="7" t="str">
        <f>"000016"</f>
        <v>000016</v>
      </c>
      <c r="I12" s="6">
        <v>42942</v>
      </c>
      <c r="J12" s="7" t="str">
        <f>"000033"</f>
        <v>000033</v>
      </c>
      <c r="K12" s="6">
        <v>43146</v>
      </c>
      <c r="L12" s="7" t="str">
        <f>"000096"</f>
        <v>000096</v>
      </c>
      <c r="M12" s="6">
        <v>43147</v>
      </c>
      <c r="N12" s="7">
        <v>17</v>
      </c>
      <c r="O12" s="7" t="str">
        <f>"003702"</f>
        <v>003702</v>
      </c>
      <c r="P12" s="6">
        <v>43664</v>
      </c>
      <c r="Q12" s="11">
        <v>49.875999999999998</v>
      </c>
      <c r="R12" s="11">
        <v>6.3571</v>
      </c>
      <c r="S12" s="11">
        <v>43.518900000000002</v>
      </c>
      <c r="T12" s="7">
        <v>122</v>
      </c>
      <c r="U12" s="6">
        <v>43669</v>
      </c>
      <c r="V12" s="7">
        <v>9448040740</v>
      </c>
      <c r="W12" s="10" t="s">
        <v>81</v>
      </c>
      <c r="X12" s="7" t="s">
        <v>82</v>
      </c>
      <c r="Y12" s="10" t="s">
        <v>83</v>
      </c>
      <c r="Z12" s="7" t="s">
        <v>47</v>
      </c>
      <c r="AA12" s="10" t="s">
        <v>48</v>
      </c>
      <c r="AB12" s="11">
        <f>Q12/100</f>
        <v>0.49875999999999998</v>
      </c>
    </row>
    <row r="13" spans="1:28" x14ac:dyDescent="0.35">
      <c r="A13" s="4">
        <v>4683</v>
      </c>
      <c r="B13" s="5" t="s">
        <v>73</v>
      </c>
      <c r="C13" s="6">
        <v>43671</v>
      </c>
      <c r="D13" s="7">
        <v>145</v>
      </c>
      <c r="E13" s="8" t="s">
        <v>50</v>
      </c>
      <c r="F13" s="7" t="s">
        <v>84</v>
      </c>
      <c r="G13" s="10" t="s">
        <v>85</v>
      </c>
      <c r="H13" s="7" t="str">
        <f>"000015"</f>
        <v>000015</v>
      </c>
      <c r="I13" s="6">
        <v>42942</v>
      </c>
      <c r="J13" s="7" t="str">
        <f>"000034"</f>
        <v>000034</v>
      </c>
      <c r="K13" s="6">
        <v>43146</v>
      </c>
      <c r="L13" s="7" t="str">
        <f>"000095"</f>
        <v>000095</v>
      </c>
      <c r="M13" s="6">
        <v>43147</v>
      </c>
      <c r="N13" s="7">
        <v>17</v>
      </c>
      <c r="O13" s="7" t="str">
        <f>"003884"</f>
        <v>003884</v>
      </c>
      <c r="P13" s="6">
        <v>43669</v>
      </c>
      <c r="Q13" s="11">
        <v>49.874000000000002</v>
      </c>
      <c r="R13" s="11">
        <v>6.3692000000000002</v>
      </c>
      <c r="S13" s="11">
        <v>43.504800000000003</v>
      </c>
      <c r="T13" s="7">
        <v>125</v>
      </c>
      <c r="U13" s="6">
        <v>43671</v>
      </c>
      <c r="V13" s="7">
        <v>9448040740</v>
      </c>
      <c r="W13" s="10" t="s">
        <v>86</v>
      </c>
      <c r="X13" s="7" t="s">
        <v>82</v>
      </c>
      <c r="Y13" s="10" t="s">
        <v>83</v>
      </c>
      <c r="Z13" s="7" t="s">
        <v>47</v>
      </c>
      <c r="AA13" s="10" t="s">
        <v>48</v>
      </c>
      <c r="AB13" s="11">
        <f>Q13/100</f>
        <v>0.49874000000000002</v>
      </c>
    </row>
    <row r="14" spans="1:28" x14ac:dyDescent="0.35">
      <c r="A14" s="4">
        <v>4684</v>
      </c>
      <c r="B14" s="5" t="s">
        <v>87</v>
      </c>
      <c r="C14" s="6">
        <v>43738</v>
      </c>
      <c r="D14" s="7">
        <v>145</v>
      </c>
      <c r="E14" s="8" t="s">
        <v>50</v>
      </c>
      <c r="F14" s="7" t="s">
        <v>88</v>
      </c>
      <c r="G14" s="10" t="s">
        <v>89</v>
      </c>
      <c r="H14" s="7" t="str">
        <f>"000258"</f>
        <v>000258</v>
      </c>
      <c r="I14" s="6">
        <v>43519</v>
      </c>
      <c r="J14" s="7" t="str">
        <f>"000023"</f>
        <v>000023</v>
      </c>
      <c r="K14" s="6">
        <v>43654</v>
      </c>
      <c r="L14" s="7" t="str">
        <f>"000043"</f>
        <v>000043</v>
      </c>
      <c r="M14" s="6">
        <v>43664</v>
      </c>
      <c r="N14" s="7">
        <v>19</v>
      </c>
      <c r="O14" s="7" t="str">
        <f>"005373"</f>
        <v>005373</v>
      </c>
      <c r="P14" s="6">
        <v>43729</v>
      </c>
      <c r="Q14" s="11">
        <v>6.9829999999999997</v>
      </c>
      <c r="R14" s="11">
        <v>0.35487999999999997</v>
      </c>
      <c r="S14" s="11">
        <v>6.62812</v>
      </c>
      <c r="T14" s="7">
        <v>207</v>
      </c>
      <c r="U14" s="6">
        <v>43738</v>
      </c>
      <c r="V14" s="7">
        <v>7892306105</v>
      </c>
      <c r="W14" s="10" t="s">
        <v>90</v>
      </c>
      <c r="X14" s="7" t="s">
        <v>91</v>
      </c>
      <c r="Y14" s="10" t="s">
        <v>92</v>
      </c>
      <c r="Z14" s="7" t="s">
        <v>47</v>
      </c>
      <c r="AA14" s="10" t="s">
        <v>48</v>
      </c>
      <c r="AB14" s="11">
        <f>Q14/100</f>
        <v>6.9830000000000003E-2</v>
      </c>
    </row>
    <row r="15" spans="1:28" x14ac:dyDescent="0.35">
      <c r="A15" s="4">
        <v>4685</v>
      </c>
      <c r="B15" s="5" t="s">
        <v>93</v>
      </c>
      <c r="C15" s="6">
        <v>43752</v>
      </c>
      <c r="D15" s="4">
        <v>145</v>
      </c>
      <c r="E15" s="8" t="s">
        <v>50</v>
      </c>
      <c r="F15" s="7" t="s">
        <v>94</v>
      </c>
      <c r="G15" s="8" t="s">
        <v>95</v>
      </c>
      <c r="H15" s="7" t="str">
        <f>"000233"</f>
        <v>000233</v>
      </c>
      <c r="I15" s="6">
        <v>43476</v>
      </c>
      <c r="J15" s="7" t="str">
        <f>"000027"</f>
        <v>000027</v>
      </c>
      <c r="K15" s="6">
        <v>43700</v>
      </c>
      <c r="L15" s="7" t="str">
        <f>"000064"</f>
        <v>000064</v>
      </c>
      <c r="M15" s="6">
        <v>43707</v>
      </c>
      <c r="N15" s="7">
        <v>18</v>
      </c>
      <c r="O15" s="7" t="str">
        <f>"005466"</f>
        <v>005466</v>
      </c>
      <c r="P15" s="6">
        <v>43739</v>
      </c>
      <c r="Q15" s="9">
        <v>3.7549999999999999</v>
      </c>
      <c r="R15" s="9">
        <v>0.33404</v>
      </c>
      <c r="S15" s="9">
        <v>3.42096</v>
      </c>
      <c r="T15" s="7">
        <v>13</v>
      </c>
      <c r="U15" s="6">
        <v>43752</v>
      </c>
      <c r="V15" s="7">
        <v>9916220705</v>
      </c>
      <c r="W15" s="8" t="s">
        <v>96</v>
      </c>
      <c r="X15" s="7" t="s">
        <v>97</v>
      </c>
      <c r="Y15" s="8" t="s">
        <v>98</v>
      </c>
      <c r="Z15" s="7" t="s">
        <v>47</v>
      </c>
      <c r="AA15" s="8" t="s">
        <v>48</v>
      </c>
      <c r="AB15" s="9">
        <v>3.755E-2</v>
      </c>
    </row>
    <row r="16" spans="1:28" x14ac:dyDescent="0.35">
      <c r="A16" s="4">
        <v>4686</v>
      </c>
      <c r="B16" s="5" t="s">
        <v>99</v>
      </c>
      <c r="C16" s="6">
        <v>43818</v>
      </c>
      <c r="D16" s="4">
        <v>145</v>
      </c>
      <c r="E16" s="8" t="s">
        <v>50</v>
      </c>
      <c r="F16" s="7" t="s">
        <v>100</v>
      </c>
      <c r="G16" s="8" t="s">
        <v>101</v>
      </c>
      <c r="H16" s="7" t="str">
        <f>"000076"</f>
        <v>000076</v>
      </c>
      <c r="I16" s="6">
        <v>43756</v>
      </c>
      <c r="J16" s="7" t="str">
        <f>"000064"</f>
        <v>000064</v>
      </c>
      <c r="K16" s="6">
        <v>43797</v>
      </c>
      <c r="L16" s="7" t="str">
        <f>"000124"</f>
        <v>000124</v>
      </c>
      <c r="M16" s="6">
        <v>43799</v>
      </c>
      <c r="N16" s="7">
        <v>19</v>
      </c>
      <c r="O16" s="7" t="str">
        <f>"006846"</f>
        <v>006846</v>
      </c>
      <c r="P16" s="6">
        <v>43815</v>
      </c>
      <c r="Q16" s="9">
        <v>14.877000000000001</v>
      </c>
      <c r="R16" s="9">
        <v>1.6996599999999999</v>
      </c>
      <c r="S16" s="9">
        <v>13.177339999999999</v>
      </c>
      <c r="T16" s="7">
        <v>13</v>
      </c>
      <c r="U16" s="6">
        <v>43818</v>
      </c>
      <c r="V16" s="7">
        <v>9742855442</v>
      </c>
      <c r="W16" s="8" t="s">
        <v>102</v>
      </c>
      <c r="X16" s="7" t="s">
        <v>103</v>
      </c>
      <c r="Y16" s="8" t="s">
        <v>104</v>
      </c>
      <c r="Z16" s="7" t="s">
        <v>47</v>
      </c>
      <c r="AA16" s="8" t="s">
        <v>48</v>
      </c>
      <c r="AB16" s="9">
        <v>0.14877000000000001</v>
      </c>
    </row>
    <row r="17" spans="1:28" x14ac:dyDescent="0.35">
      <c r="A17" s="4">
        <v>4687</v>
      </c>
      <c r="B17" s="5" t="s">
        <v>99</v>
      </c>
      <c r="C17" s="6">
        <v>43818</v>
      </c>
      <c r="D17" s="4">
        <v>145</v>
      </c>
      <c r="E17" s="8" t="s">
        <v>50</v>
      </c>
      <c r="F17" s="7" t="s">
        <v>105</v>
      </c>
      <c r="G17" s="8" t="s">
        <v>106</v>
      </c>
      <c r="H17" s="7" t="str">
        <f>"000075"</f>
        <v>000075</v>
      </c>
      <c r="I17" s="6">
        <v>43756</v>
      </c>
      <c r="J17" s="7" t="str">
        <f>"000062"</f>
        <v>000062</v>
      </c>
      <c r="K17" s="6">
        <v>43797</v>
      </c>
      <c r="L17" s="7" t="str">
        <f>"000123"</f>
        <v>000123</v>
      </c>
      <c r="M17" s="6">
        <v>43799</v>
      </c>
      <c r="N17" s="7">
        <v>19</v>
      </c>
      <c r="O17" s="7" t="str">
        <f>"006862"</f>
        <v>006862</v>
      </c>
      <c r="P17" s="6">
        <v>43816</v>
      </c>
      <c r="Q17" s="9">
        <v>19.629000000000001</v>
      </c>
      <c r="R17" s="9">
        <v>2.1733199999999999</v>
      </c>
      <c r="S17" s="9">
        <v>17.455680000000001</v>
      </c>
      <c r="T17" s="7">
        <v>13</v>
      </c>
      <c r="U17" s="6">
        <v>43818</v>
      </c>
      <c r="V17" s="7">
        <v>9742855442</v>
      </c>
      <c r="W17" s="8" t="s">
        <v>102</v>
      </c>
      <c r="X17" s="7" t="s">
        <v>107</v>
      </c>
      <c r="Y17" s="8" t="s">
        <v>108</v>
      </c>
      <c r="Z17" s="7" t="s">
        <v>47</v>
      </c>
      <c r="AA17" s="8" t="s">
        <v>48</v>
      </c>
      <c r="AB17" s="9">
        <v>0.19629000000000002</v>
      </c>
    </row>
    <row r="18" spans="1:28" x14ac:dyDescent="0.35">
      <c r="A18" s="4">
        <v>4688</v>
      </c>
      <c r="B18" s="5" t="s">
        <v>99</v>
      </c>
      <c r="C18" s="6">
        <v>43820</v>
      </c>
      <c r="D18" s="4">
        <v>145</v>
      </c>
      <c r="E18" s="8" t="s">
        <v>50</v>
      </c>
      <c r="F18" s="7" t="s">
        <v>109</v>
      </c>
      <c r="G18" s="8" t="s">
        <v>110</v>
      </c>
      <c r="H18" s="7" t="str">
        <f>"000087"</f>
        <v>000087</v>
      </c>
      <c r="I18" s="6">
        <v>43768</v>
      </c>
      <c r="J18" s="7" t="str">
        <f>"000066"</f>
        <v>000066</v>
      </c>
      <c r="K18" s="6">
        <v>43803</v>
      </c>
      <c r="L18" s="7" t="str">
        <f>"000129"</f>
        <v>000129</v>
      </c>
      <c r="M18" s="6">
        <v>43809</v>
      </c>
      <c r="N18" s="7">
        <v>19</v>
      </c>
      <c r="O18" s="7" t="str">
        <f>"006896"</f>
        <v>006896</v>
      </c>
      <c r="P18" s="6">
        <v>43819</v>
      </c>
      <c r="Q18" s="9">
        <v>14.848000000000001</v>
      </c>
      <c r="R18" s="9">
        <v>1.80101</v>
      </c>
      <c r="S18" s="9">
        <v>13.046989999999999</v>
      </c>
      <c r="T18" s="7">
        <v>13</v>
      </c>
      <c r="U18" s="6">
        <v>43820</v>
      </c>
      <c r="V18" s="7">
        <v>9742855442</v>
      </c>
      <c r="W18" s="8" t="s">
        <v>111</v>
      </c>
      <c r="X18" s="7" t="s">
        <v>112</v>
      </c>
      <c r="Y18" s="8" t="s">
        <v>113</v>
      </c>
      <c r="Z18" s="7" t="s">
        <v>47</v>
      </c>
      <c r="AA18" s="8" t="s">
        <v>48</v>
      </c>
      <c r="AB18" s="9">
        <v>0.14848</v>
      </c>
    </row>
    <row r="19" spans="1:28" x14ac:dyDescent="0.35">
      <c r="A19" s="4">
        <v>4689</v>
      </c>
      <c r="B19" s="5" t="s">
        <v>99</v>
      </c>
      <c r="C19" s="6">
        <v>43823</v>
      </c>
      <c r="D19" s="4">
        <v>145</v>
      </c>
      <c r="E19" s="8" t="s">
        <v>50</v>
      </c>
      <c r="F19" s="7" t="s">
        <v>114</v>
      </c>
      <c r="G19" s="8" t="s">
        <v>115</v>
      </c>
      <c r="H19" s="7" t="str">
        <f>"000141"</f>
        <v>000141</v>
      </c>
      <c r="I19" s="6">
        <v>43181</v>
      </c>
      <c r="J19" s="7" t="str">
        <f>"000002"</f>
        <v>000002</v>
      </c>
      <c r="K19" s="6">
        <v>43238</v>
      </c>
      <c r="L19" s="7" t="str">
        <f>"000012"</f>
        <v>000012</v>
      </c>
      <c r="M19" s="6">
        <v>43250</v>
      </c>
      <c r="N19" s="7">
        <v>18</v>
      </c>
      <c r="O19" s="7" t="str">
        <f>"006781"</f>
        <v>006781</v>
      </c>
      <c r="P19" s="6">
        <v>43811</v>
      </c>
      <c r="Q19" s="9">
        <v>49.811999999999998</v>
      </c>
      <c r="R19" s="9">
        <v>6.3663999999999996</v>
      </c>
      <c r="S19" s="9">
        <v>43.445599999999999</v>
      </c>
      <c r="T19" s="7">
        <v>13</v>
      </c>
      <c r="U19" s="6">
        <v>43823</v>
      </c>
      <c r="V19" s="7">
        <v>9686237357</v>
      </c>
      <c r="W19" s="8" t="s">
        <v>116</v>
      </c>
      <c r="X19" s="7" t="s">
        <v>117</v>
      </c>
      <c r="Y19" s="8" t="s">
        <v>118</v>
      </c>
      <c r="Z19" s="7" t="s">
        <v>47</v>
      </c>
      <c r="AA19" s="8" t="s">
        <v>48</v>
      </c>
      <c r="AB19" s="9">
        <v>0.49811999999999995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2020-01-30T06:46:01Z</dcterms:modified>
</cp:coreProperties>
</file>