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<sst xmlns="http://schemas.openxmlformats.org/spreadsheetml/2006/main" count="172" uniqueCount="90">
  <si>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</si>
  <si>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</si>
  <si>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</si>
  <si>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</si>
  <si>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</si>
  <si>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</si>
  <si>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</si>
  <si>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</si>
  <si>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</si>
  <si>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</si>
  <si>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</si>
  <si>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</si>
  <si>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</si>
  <si>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</si>
  <si>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</si>
  <si>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</si>
  <si>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</si>
  <si>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</si>
  <si>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</si>
  <si>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</si>
  <si>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</si>
  <si>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</si>
  <si>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</si>
  <si>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</si>
  <si>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</si>
  <si>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</si>
  <si>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</si>
  <si>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</si>
  <si>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</si>
  <si>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</si>
  <si>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</si>
  <si>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</si>
  <si>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</si>
  <si>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</si>
  <si>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</si>
  <si>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P3106</t>
  </si>
  <si>
    <t>Nagarothana Works</t>
  </si>
  <si>
    <t>M/s KRIDL</t>
  </si>
  <si>
    <t>ddo421</t>
  </si>
  <si>
    <t xml:space="preserve"> Assistant Executive Engineer Koramangala South Zone</t>
  </si>
  <si>
    <t>Ejipura</t>
  </si>
  <si>
    <t>148-16-000033</t>
  </si>
  <si>
    <t>Comprehensive Development of roads and drains BTM Layout constituency</t>
  </si>
  <si>
    <t>N M Krishnamurty</t>
  </si>
  <si>
    <t>148-17-000021</t>
  </si>
  <si>
    <t>Improvements to drain in Ejipura main road and surrounding area in ward No.148</t>
  </si>
  <si>
    <t>Narayana A</t>
  </si>
  <si>
    <t>148-15-000009</t>
  </si>
  <si>
    <t>Providing asphalting to roads at Rama temple road Ejipura and other surrounding roads in ward No 148 Ejipura</t>
  </si>
  <si>
    <t>Sri. K R Pratheek</t>
  </si>
  <si>
    <t>148-15-000001</t>
  </si>
  <si>
    <t>Asphalting to road cutting portion and bad reaches for the year 2014-15 in ward No.148 Ejipura</t>
  </si>
  <si>
    <t>K R Pratheek</t>
  </si>
  <si>
    <t>148-14-000009</t>
  </si>
  <si>
    <t>Providing kerb stones to roads of Ejipura and other improvements to surrounding area of Ejipura in ward No.148 Ejipura</t>
  </si>
  <si>
    <t>148-15-000010</t>
  </si>
  <si>
    <t>Providing Chain link fencing and other developmental works at National games village and Pranidaya sangha in ward No 148</t>
  </si>
  <si>
    <t>K Srikanta</t>
  </si>
  <si>
    <t>148-18-000010</t>
  </si>
  <si>
    <t xml:space="preserve">Improvements to road and  footpath infront of Hotmix plant and  Provding other development works inside of the Hot mix plant and  surrounding area in ward No.148 Ejipura </t>
  </si>
  <si>
    <t>Sri. Narayana Reddy Krishna Reddy</t>
  </si>
  <si>
    <t>July</t>
  </si>
  <si>
    <t>148-16-000035</t>
  </si>
  <si>
    <t>Improvements to drain at AK Colony and kaveri colony srinivagilu</t>
  </si>
  <si>
    <t>Sri. Manjunatha N</t>
  </si>
  <si>
    <t>P1878</t>
  </si>
  <si>
    <t>18per - Works (Bhagyajyothi, Sooru / Neeru Yojane and General) (54 Lakhs / New Wards)</t>
  </si>
  <si>
    <t>148-17-000019</t>
  </si>
  <si>
    <t>Urgent work under Emergency grant for the year 2016-17 in ward No.148 Ejipura</t>
  </si>
  <si>
    <t>Sri. Pate B</t>
  </si>
  <si>
    <t>148-17-000013</t>
  </si>
  <si>
    <t>Construction of Toilet block at 80 Feet road Sri Rama temple road junction in ward no 148 Ejipura</t>
  </si>
  <si>
    <t>Sri. Gnanendra Reddy</t>
  </si>
  <si>
    <t>P3110</t>
  </si>
  <si>
    <t>14th Finance Commission Grant Works</t>
  </si>
  <si>
    <t>August</t>
  </si>
  <si>
    <t>148-17-000027</t>
  </si>
  <si>
    <t>Construction of Samudaya Bhavan Building in Srinivagilu opp to Yellamama Temple in ward No. 148 (Ejipura)</t>
  </si>
  <si>
    <t>P3111</t>
  </si>
  <si>
    <t>State Finance Commission Untied Grant Works</t>
  </si>
  <si>
    <t>September</t>
  </si>
  <si>
    <t>148-18-000025</t>
  </si>
  <si>
    <t>Improvements of park and play ground at NGV in ward no 148</t>
  </si>
  <si>
    <t>December</t>
  </si>
  <si>
    <t>148-17-000055</t>
  </si>
  <si>
    <t>Providing Modren Dust Bin in Bangalore City in ward no 148</t>
  </si>
  <si>
    <t>C Pushparaj</t>
  </si>
  <si>
    <t>148-17-000015</t>
  </si>
  <si>
    <t>Building Maintainance work for the year 2016-17 in ward No.148 Ejipura</t>
  </si>
  <si>
    <t>Sri K S Ravibabu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</si>
</sst>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A2" sqref="A2:XFD17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0.81640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4737</v>
      </c>
      <c r="B2" s="5" t="s">
        <v>28</v>
      </c>
      <c r="C2" s="6">
        <v>43571</v>
      </c>
      <c r="D2" s="7">
        <v>148</v>
      </c>
      <c r="E2" s="8" t="s">
        <v>40</v>
      </c>
      <c r="F2" s="7" t="s">
        <v>41</v>
      </c>
      <c r="G2" s="8" t="s">
        <v>42</v>
      </c>
      <c r="H2" s="7" t="str">
        <f>"000076"</f>
        <v>000076</v>
      </c>
      <c r="I2" s="6">
        <v>43061</v>
      </c>
      <c r="J2" s="7" t="str">
        <f>"000106"</f>
        <v>000106</v>
      </c>
      <c r="K2" s="6">
        <v>43390</v>
      </c>
      <c r="L2" s="7" t="str">
        <f>"000168"</f>
        <v>000168</v>
      </c>
      <c r="M2" s="6">
        <v>43396</v>
      </c>
      <c r="N2" s="7">
        <v>16</v>
      </c>
      <c r="O2" s="7" t="str">
        <f>"000469"</f>
        <v>000469</v>
      </c>
      <c r="P2" s="6">
        <v>43567</v>
      </c>
      <c r="Q2" s="9">
        <v>57.010289999999998</v>
      </c>
      <c r="R2" s="9">
        <v>2.78525</v>
      </c>
      <c r="S2" s="9">
        <v>54.22504</v>
      </c>
      <c r="T2" s="7">
        <v>18</v>
      </c>
      <c r="U2" s="6">
        <v>43571</v>
      </c>
      <c r="V2" s="7">
        <v>9845020976</v>
      </c>
      <c r="W2" s="8" t="s">
        <v>43</v>
      </c>
      <c r="X2" s="7" t="s">
        <v>35</v>
      </c>
      <c r="Y2" s="8" t="s">
        <v>36</v>
      </c>
      <c r="Z2" s="7" t="s">
        <v>38</v>
      </c>
      <c r="AA2" s="8" t="s">
        <v>39</v>
      </c>
      <c r="AB2" s="9">
        <f t="shared" ref="AB2:AB8" si="0">Q2/100</f>
        <v>0.57010289999999997</v>
      </c>
    </row>
    <row r="3" spans="1:28" x14ac:dyDescent="0.35">
      <c r="A3" s="4">
        <v>4738</v>
      </c>
      <c r="B3" s="5" t="s">
        <v>28</v>
      </c>
      <c r="C3" s="6">
        <v>43571</v>
      </c>
      <c r="D3" s="7">
        <v>148</v>
      </c>
      <c r="E3" s="8" t="s">
        <v>40</v>
      </c>
      <c r="F3" s="7" t="s">
        <v>41</v>
      </c>
      <c r="G3" s="8" t="s">
        <v>42</v>
      </c>
      <c r="H3" s="7" t="str">
        <f>"000076"</f>
        <v>000076</v>
      </c>
      <c r="I3" s="6">
        <v>43061</v>
      </c>
      <c r="J3" s="7" t="str">
        <f>"000106"</f>
        <v>000106</v>
      </c>
      <c r="K3" s="6">
        <v>43390</v>
      </c>
      <c r="L3" s="7" t="str">
        <f>"000168"</f>
        <v>000168</v>
      </c>
      <c r="M3" s="6">
        <v>43396</v>
      </c>
      <c r="N3" s="7">
        <v>16</v>
      </c>
      <c r="O3" s="7" t="str">
        <f>"000469"</f>
        <v>000469</v>
      </c>
      <c r="P3" s="6">
        <v>43567</v>
      </c>
      <c r="Q3" s="9">
        <v>37.083590000000001</v>
      </c>
      <c r="R3" s="9">
        <v>1.81094</v>
      </c>
      <c r="S3" s="9">
        <v>35.272649999999999</v>
      </c>
      <c r="T3" s="7">
        <v>18</v>
      </c>
      <c r="U3" s="6">
        <v>43571</v>
      </c>
      <c r="V3" s="7">
        <v>9845020976</v>
      </c>
      <c r="W3" s="8" t="s">
        <v>43</v>
      </c>
      <c r="X3" s="7" t="s">
        <v>35</v>
      </c>
      <c r="Y3" s="8" t="s">
        <v>36</v>
      </c>
      <c r="Z3" s="7" t="s">
        <v>38</v>
      </c>
      <c r="AA3" s="8" t="s">
        <v>39</v>
      </c>
      <c r="AB3" s="9">
        <f t="shared" si="0"/>
        <v>0.3708359</v>
      </c>
    </row>
    <row r="4" spans="1:28" x14ac:dyDescent="0.35">
      <c r="A4" s="4">
        <v>4739</v>
      </c>
      <c r="B4" s="5" t="s">
        <v>28</v>
      </c>
      <c r="C4" s="6">
        <v>43571</v>
      </c>
      <c r="D4" s="7">
        <v>148</v>
      </c>
      <c r="E4" s="8" t="s">
        <v>40</v>
      </c>
      <c r="F4" s="7" t="s">
        <v>41</v>
      </c>
      <c r="G4" s="8" t="s">
        <v>42</v>
      </c>
      <c r="H4" s="7" t="str">
        <f>"000076"</f>
        <v>000076</v>
      </c>
      <c r="I4" s="6">
        <v>43061</v>
      </c>
      <c r="J4" s="7" t="str">
        <f>"000106"</f>
        <v>000106</v>
      </c>
      <c r="K4" s="6">
        <v>43390</v>
      </c>
      <c r="L4" s="7" t="str">
        <f>"000168"</f>
        <v>000168</v>
      </c>
      <c r="M4" s="6">
        <v>43396</v>
      </c>
      <c r="N4" s="7">
        <v>16</v>
      </c>
      <c r="O4" s="7" t="str">
        <f>"000469"</f>
        <v>000469</v>
      </c>
      <c r="P4" s="6">
        <v>43567</v>
      </c>
      <c r="Q4" s="9">
        <v>61.560659999999999</v>
      </c>
      <c r="R4" s="9">
        <v>2.9920399999999998</v>
      </c>
      <c r="S4" s="9">
        <v>58.568620000000003</v>
      </c>
      <c r="T4" s="7">
        <v>18</v>
      </c>
      <c r="U4" s="6">
        <v>43571</v>
      </c>
      <c r="V4" s="7">
        <v>9845020976</v>
      </c>
      <c r="W4" s="8" t="s">
        <v>43</v>
      </c>
      <c r="X4" s="7" t="s">
        <v>35</v>
      </c>
      <c r="Y4" s="8" t="s">
        <v>36</v>
      </c>
      <c r="Z4" s="7" t="s">
        <v>38</v>
      </c>
      <c r="AA4" s="8" t="s">
        <v>39</v>
      </c>
      <c r="AB4" s="9">
        <f t="shared" si="0"/>
        <v>0.6156066</v>
      </c>
    </row>
    <row r="5" spans="1:28" x14ac:dyDescent="0.35">
      <c r="A5" s="4">
        <v>4740</v>
      </c>
      <c r="B5" s="5" t="s">
        <v>32</v>
      </c>
      <c r="C5" s="6">
        <v>43602</v>
      </c>
      <c r="D5" s="7">
        <v>148</v>
      </c>
      <c r="E5" s="8" t="s">
        <v>40</v>
      </c>
      <c r="F5" s="7" t="s">
        <v>44</v>
      </c>
      <c r="G5" s="8" t="s">
        <v>45</v>
      </c>
      <c r="H5" s="7" t="str">
        <f>"000011"</f>
        <v>000011</v>
      </c>
      <c r="I5" s="6">
        <v>42845</v>
      </c>
      <c r="J5" s="7" t="str">
        <f>"000061"</f>
        <v>000061</v>
      </c>
      <c r="K5" s="6">
        <v>42902</v>
      </c>
      <c r="L5" s="7" t="str">
        <f>"000162"</f>
        <v>000162</v>
      </c>
      <c r="M5" s="6">
        <v>42916</v>
      </c>
      <c r="N5" s="7">
        <v>17</v>
      </c>
      <c r="O5" s="7" t="str">
        <f>"001488"</f>
        <v>001488</v>
      </c>
      <c r="P5" s="6">
        <v>43599</v>
      </c>
      <c r="Q5" s="9">
        <v>16.854790000000001</v>
      </c>
      <c r="R5" s="9">
        <v>2.02088</v>
      </c>
      <c r="S5" s="9">
        <v>14.833909999999999</v>
      </c>
      <c r="T5" s="7">
        <v>49</v>
      </c>
      <c r="U5" s="6">
        <v>43602</v>
      </c>
      <c r="V5" s="7">
        <v>9036883927</v>
      </c>
      <c r="W5" s="8" t="s">
        <v>46</v>
      </c>
      <c r="X5" s="7" t="s">
        <v>30</v>
      </c>
      <c r="Y5" s="8" t="s">
        <v>31</v>
      </c>
      <c r="Z5" s="7" t="s">
        <v>38</v>
      </c>
      <c r="AA5" s="8" t="s">
        <v>39</v>
      </c>
      <c r="AB5" s="9">
        <f t="shared" si="0"/>
        <v>0.1685479</v>
      </c>
    </row>
    <row r="6" spans="1:28" x14ac:dyDescent="0.35">
      <c r="A6" s="4">
        <v>4741</v>
      </c>
      <c r="B6" s="5" t="s">
        <v>32</v>
      </c>
      <c r="C6" s="6">
        <v>43603</v>
      </c>
      <c r="D6" s="7">
        <v>148</v>
      </c>
      <c r="E6" s="8" t="s">
        <v>40</v>
      </c>
      <c r="F6" s="7" t="s">
        <v>47</v>
      </c>
      <c r="G6" s="8" t="s">
        <v>48</v>
      </c>
      <c r="H6" s="7" t="str">
        <f>"000002"</f>
        <v>000002</v>
      </c>
      <c r="I6" s="6">
        <v>42338</v>
      </c>
      <c r="J6" s="7" t="str">
        <f>"000017"</f>
        <v>000017</v>
      </c>
      <c r="K6" s="6">
        <v>43030</v>
      </c>
      <c r="L6" s="7" t="str">
        <f>"000051"</f>
        <v>000051</v>
      </c>
      <c r="M6" s="6">
        <v>43032</v>
      </c>
      <c r="N6" s="7">
        <v>15</v>
      </c>
      <c r="O6" s="7" t="str">
        <f>"001723"</f>
        <v>001723</v>
      </c>
      <c r="P6" s="6">
        <v>43602</v>
      </c>
      <c r="Q6" s="9">
        <v>5.9761300000000004</v>
      </c>
      <c r="R6" s="9">
        <v>0.64381999999999995</v>
      </c>
      <c r="S6" s="9">
        <v>5.3323099999999997</v>
      </c>
      <c r="T6" s="7">
        <v>50</v>
      </c>
      <c r="U6" s="6">
        <v>43603</v>
      </c>
      <c r="V6" s="7">
        <v>9916997185</v>
      </c>
      <c r="W6" s="8" t="s">
        <v>49</v>
      </c>
      <c r="X6" s="7" t="s">
        <v>30</v>
      </c>
      <c r="Y6" s="8" t="s">
        <v>31</v>
      </c>
      <c r="Z6" s="7" t="s">
        <v>38</v>
      </c>
      <c r="AA6" s="8" t="s">
        <v>39</v>
      </c>
      <c r="AB6" s="9">
        <f t="shared" si="0"/>
        <v>5.9761300000000003E-2</v>
      </c>
    </row>
    <row r="7" spans="1:28" x14ac:dyDescent="0.35">
      <c r="A7" s="4">
        <v>4742</v>
      </c>
      <c r="B7" s="5" t="s">
        <v>32</v>
      </c>
      <c r="C7" s="6">
        <v>43603</v>
      </c>
      <c r="D7" s="7">
        <v>148</v>
      </c>
      <c r="E7" s="8" t="s">
        <v>40</v>
      </c>
      <c r="F7" s="7" t="s">
        <v>50</v>
      </c>
      <c r="G7" s="8" t="s">
        <v>51</v>
      </c>
      <c r="H7" s="7" t="str">
        <f>"00099."</f>
        <v>00099.</v>
      </c>
      <c r="I7" s="6">
        <v>42916</v>
      </c>
      <c r="J7" s="7" t="str">
        <f>"000016"</f>
        <v>000016</v>
      </c>
      <c r="K7" s="6">
        <v>43030</v>
      </c>
      <c r="L7" s="7" t="str">
        <f>"000055"</f>
        <v>000055</v>
      </c>
      <c r="M7" s="6">
        <v>43035</v>
      </c>
      <c r="N7" s="7">
        <v>15</v>
      </c>
      <c r="O7" s="7" t="str">
        <f>"001749"</f>
        <v>001749</v>
      </c>
      <c r="P7" s="6">
        <v>43602</v>
      </c>
      <c r="Q7" s="9">
        <v>9.8895599999999995</v>
      </c>
      <c r="R7" s="9">
        <v>0.99990999999999997</v>
      </c>
      <c r="S7" s="9">
        <v>8.8896499999999996</v>
      </c>
      <c r="T7" s="7">
        <v>50</v>
      </c>
      <c r="U7" s="6">
        <v>43603</v>
      </c>
      <c r="V7" s="7">
        <v>9916997189</v>
      </c>
      <c r="W7" s="8" t="s">
        <v>52</v>
      </c>
      <c r="X7" s="7" t="s">
        <v>30</v>
      </c>
      <c r="Y7" s="8" t="s">
        <v>31</v>
      </c>
      <c r="Z7" s="7" t="s">
        <v>38</v>
      </c>
      <c r="AA7" s="8" t="s">
        <v>39</v>
      </c>
      <c r="AB7" s="9">
        <f t="shared" si="0"/>
        <v>9.88956E-2</v>
      </c>
    </row>
    <row r="8" spans="1:28" x14ac:dyDescent="0.35">
      <c r="A8" s="4">
        <v>4743</v>
      </c>
      <c r="B8" s="5" t="s">
        <v>32</v>
      </c>
      <c r="C8" s="6">
        <v>43615</v>
      </c>
      <c r="D8" s="7">
        <v>148</v>
      </c>
      <c r="E8" s="8" t="s">
        <v>40</v>
      </c>
      <c r="F8" s="7" t="s">
        <v>53</v>
      </c>
      <c r="G8" s="8" t="s">
        <v>54</v>
      </c>
      <c r="H8" s="7" t="str">
        <f>"000311"</f>
        <v>000311</v>
      </c>
      <c r="I8" s="6">
        <v>42277</v>
      </c>
      <c r="J8" s="7" t="str">
        <f>"000015"</f>
        <v>000015</v>
      </c>
      <c r="K8" s="6">
        <v>43030</v>
      </c>
      <c r="L8" s="7" t="str">
        <f>"000054"</f>
        <v>000054</v>
      </c>
      <c r="M8" s="6">
        <v>43035</v>
      </c>
      <c r="N8" s="7">
        <v>14</v>
      </c>
      <c r="O8" s="7" t="str">
        <f>"002193"</f>
        <v>002193</v>
      </c>
      <c r="P8" s="6">
        <v>43613</v>
      </c>
      <c r="Q8" s="9">
        <v>11.78158</v>
      </c>
      <c r="R8" s="9">
        <v>0.97826000000000002</v>
      </c>
      <c r="S8" s="9">
        <v>10.803319999999999</v>
      </c>
      <c r="T8" s="7">
        <v>65</v>
      </c>
      <c r="U8" s="6">
        <v>43615</v>
      </c>
      <c r="V8" s="7">
        <v>9448561985</v>
      </c>
      <c r="W8" s="8" t="s">
        <v>37</v>
      </c>
      <c r="X8" s="7" t="s">
        <v>30</v>
      </c>
      <c r="Y8" s="8" t="s">
        <v>31</v>
      </c>
      <c r="Z8" s="7" t="s">
        <v>38</v>
      </c>
      <c r="AA8" s="8" t="s">
        <v>39</v>
      </c>
      <c r="AB8" s="9">
        <f t="shared" si="0"/>
        <v>0.1178158</v>
      </c>
    </row>
    <row r="9" spans="1:28" x14ac:dyDescent="0.35">
      <c r="A9" s="4">
        <v>4744</v>
      </c>
      <c r="B9" s="5" t="s">
        <v>29</v>
      </c>
      <c r="C9" s="6">
        <v>43628</v>
      </c>
      <c r="D9" s="7">
        <v>148</v>
      </c>
      <c r="E9" s="8" t="s">
        <v>40</v>
      </c>
      <c r="F9" s="7" t="s">
        <v>55</v>
      </c>
      <c r="G9" s="8" t="s">
        <v>56</v>
      </c>
      <c r="H9" s="7" t="str">
        <f>"000041"</f>
        <v>000041</v>
      </c>
      <c r="I9" s="6">
        <v>43033</v>
      </c>
      <c r="J9" s="7" t="str">
        <f>"000019"</f>
        <v>000019</v>
      </c>
      <c r="K9" s="6">
        <v>43033</v>
      </c>
      <c r="L9" s="7" t="str">
        <f>"000053"</f>
        <v>000053</v>
      </c>
      <c r="M9" s="6">
        <v>43033</v>
      </c>
      <c r="N9" s="7">
        <v>15</v>
      </c>
      <c r="O9" s="7" t="str">
        <f>"002589"</f>
        <v>002589</v>
      </c>
      <c r="P9" s="6">
        <v>43627</v>
      </c>
      <c r="Q9" s="9">
        <v>14.25277</v>
      </c>
      <c r="R9" s="9">
        <v>1.7245900000000001</v>
      </c>
      <c r="S9" s="9">
        <v>12.528180000000001</v>
      </c>
      <c r="T9" s="7">
        <v>76</v>
      </c>
      <c r="U9" s="6">
        <v>43628</v>
      </c>
      <c r="V9" s="7">
        <v>9886009149</v>
      </c>
      <c r="W9" s="8" t="s">
        <v>57</v>
      </c>
      <c r="X9" s="7" t="s">
        <v>30</v>
      </c>
      <c r="Y9" s="8" t="s">
        <v>31</v>
      </c>
      <c r="Z9" s="7" t="s">
        <v>38</v>
      </c>
      <c r="AA9" s="8" t="s">
        <v>39</v>
      </c>
      <c r="AB9" s="9">
        <v>0.14252770000000001</v>
      </c>
    </row>
    <row r="10" spans="1:28" x14ac:dyDescent="0.35">
      <c r="A10" s="4">
        <v>4745</v>
      </c>
      <c r="B10" s="5" t="s">
        <v>29</v>
      </c>
      <c r="C10" s="6">
        <v>43628</v>
      </c>
      <c r="D10" s="7">
        <v>148</v>
      </c>
      <c r="E10" s="8" t="s">
        <v>40</v>
      </c>
      <c r="F10" s="7" t="s">
        <v>58</v>
      </c>
      <c r="G10" s="8" t="s">
        <v>59</v>
      </c>
      <c r="H10" s="7" t="str">
        <f>"000454"</f>
        <v>000454</v>
      </c>
      <c r="I10" s="6">
        <v>43519</v>
      </c>
      <c r="J10" s="7" t="str">
        <f>"000006"</f>
        <v>000006</v>
      </c>
      <c r="K10" s="6">
        <v>43582</v>
      </c>
      <c r="L10" s="7" t="str">
        <f>"000023"</f>
        <v>000023</v>
      </c>
      <c r="M10" s="6">
        <v>43587</v>
      </c>
      <c r="N10" s="7">
        <v>18</v>
      </c>
      <c r="O10" s="7" t="str">
        <f>"002514"</f>
        <v>002514</v>
      </c>
      <c r="P10" s="6">
        <v>43622</v>
      </c>
      <c r="Q10" s="9">
        <v>29.99231</v>
      </c>
      <c r="R10" s="9">
        <v>1.26539</v>
      </c>
      <c r="S10" s="9">
        <v>28.72692</v>
      </c>
      <c r="T10" s="7">
        <v>78</v>
      </c>
      <c r="U10" s="6">
        <v>43628</v>
      </c>
      <c r="V10" s="7">
        <v>9964723456</v>
      </c>
      <c r="W10" s="8" t="s">
        <v>60</v>
      </c>
      <c r="X10" s="7" t="s">
        <v>33</v>
      </c>
      <c r="Y10" s="8" t="s">
        <v>34</v>
      </c>
      <c r="Z10" s="7" t="s">
        <v>38</v>
      </c>
      <c r="AA10" s="8" t="s">
        <v>39</v>
      </c>
      <c r="AB10" s="9">
        <v>0.2999231</v>
      </c>
    </row>
    <row r="11" spans="1:28" x14ac:dyDescent="0.35">
      <c r="A11" s="4">
        <v>4746</v>
      </c>
      <c r="B11" s="5" t="s">
        <v>61</v>
      </c>
      <c r="C11" s="6">
        <v>43647</v>
      </c>
      <c r="D11" s="7">
        <v>148</v>
      </c>
      <c r="E11" s="8" t="s">
        <v>40</v>
      </c>
      <c r="F11" s="7" t="s">
        <v>62</v>
      </c>
      <c r="G11" s="10" t="s">
        <v>63</v>
      </c>
      <c r="H11" s="7" t="str">
        <f>"000402"</f>
        <v>000402</v>
      </c>
      <c r="I11" s="6">
        <v>43481</v>
      </c>
      <c r="J11" s="7" t="str">
        <f>"000146"</f>
        <v>000146</v>
      </c>
      <c r="K11" s="6">
        <v>43543</v>
      </c>
      <c r="L11" s="7" t="str">
        <f>"000016"</f>
        <v>000016</v>
      </c>
      <c r="M11" s="6">
        <v>43567</v>
      </c>
      <c r="N11" s="7">
        <v>16</v>
      </c>
      <c r="O11" s="7" t="str">
        <f>"002964"</f>
        <v>002964</v>
      </c>
      <c r="P11" s="6">
        <v>43640</v>
      </c>
      <c r="Q11" s="11">
        <v>4.3782699999999997</v>
      </c>
      <c r="R11" s="11">
        <v>0.43902999999999998</v>
      </c>
      <c r="S11" s="11">
        <v>3.9392399999999999</v>
      </c>
      <c r="T11" s="7">
        <v>97</v>
      </c>
      <c r="U11" s="6">
        <v>43647</v>
      </c>
      <c r="V11" s="7">
        <v>9916364289</v>
      </c>
      <c r="W11" s="10" t="s">
        <v>64</v>
      </c>
      <c r="X11" s="7" t="s">
        <v>65</v>
      </c>
      <c r="Y11" s="10" t="s">
        <v>66</v>
      </c>
      <c r="Z11" s="7" t="s">
        <v>38</v>
      </c>
      <c r="AA11" s="10" t="s">
        <v>39</v>
      </c>
      <c r="AB11" s="11">
        <f>Q11/100</f>
        <v>4.3782699999999994E-2</v>
      </c>
    </row>
    <row r="12" spans="1:28" x14ac:dyDescent="0.35">
      <c r="A12" s="4">
        <v>4747</v>
      </c>
      <c r="B12" s="5" t="s">
        <v>61</v>
      </c>
      <c r="C12" s="6">
        <v>43669</v>
      </c>
      <c r="D12" s="7">
        <v>148</v>
      </c>
      <c r="E12" s="8" t="s">
        <v>40</v>
      </c>
      <c r="F12" s="7" t="s">
        <v>67</v>
      </c>
      <c r="G12" s="10" t="s">
        <v>68</v>
      </c>
      <c r="H12" s="7" t="str">
        <f>"000141"</f>
        <v>000141</v>
      </c>
      <c r="I12" s="6">
        <v>43133</v>
      </c>
      <c r="J12" s="7" t="str">
        <f>"000061"</f>
        <v>000061</v>
      </c>
      <c r="K12" s="6">
        <v>43138</v>
      </c>
      <c r="L12" s="7" t="str">
        <f>"000139"</f>
        <v>000139</v>
      </c>
      <c r="M12" s="6">
        <v>43147</v>
      </c>
      <c r="N12" s="7">
        <v>17</v>
      </c>
      <c r="O12" s="7" t="str">
        <f>"003695"</f>
        <v>003695</v>
      </c>
      <c r="P12" s="6">
        <v>43664</v>
      </c>
      <c r="Q12" s="11">
        <v>12.19256</v>
      </c>
      <c r="R12" s="11">
        <v>1.3782799999999999</v>
      </c>
      <c r="S12" s="11">
        <v>10.81428</v>
      </c>
      <c r="T12" s="7">
        <v>122</v>
      </c>
      <c r="U12" s="6">
        <v>43669</v>
      </c>
      <c r="V12" s="7">
        <v>9980866367</v>
      </c>
      <c r="W12" s="10" t="s">
        <v>69</v>
      </c>
      <c r="X12" s="7" t="s">
        <v>30</v>
      </c>
      <c r="Y12" s="10" t="s">
        <v>31</v>
      </c>
      <c r="Z12" s="7" t="s">
        <v>38</v>
      </c>
      <c r="AA12" s="10" t="s">
        <v>39</v>
      </c>
      <c r="AB12" s="11">
        <f>Q12/100</f>
        <v>0.12192560000000001</v>
      </c>
    </row>
    <row r="13" spans="1:28" x14ac:dyDescent="0.35">
      <c r="A13" s="4">
        <v>4748</v>
      </c>
      <c r="B13" s="5" t="s">
        <v>61</v>
      </c>
      <c r="C13" s="6">
        <v>43672</v>
      </c>
      <c r="D13" s="7">
        <v>148</v>
      </c>
      <c r="E13" s="8" t="s">
        <v>40</v>
      </c>
      <c r="F13" s="7" t="s">
        <v>70</v>
      </c>
      <c r="G13" s="10" t="s">
        <v>71</v>
      </c>
      <c r="H13" s="7" t="str">
        <f>"000011"</f>
        <v>000011</v>
      </c>
      <c r="I13" s="6">
        <v>43599</v>
      </c>
      <c r="J13" s="7" t="str">
        <f>"000020"</f>
        <v>000020</v>
      </c>
      <c r="K13" s="6">
        <v>43619</v>
      </c>
      <c r="L13" s="7" t="str">
        <f>"000064"</f>
        <v>000064</v>
      </c>
      <c r="M13" s="6">
        <v>43643</v>
      </c>
      <c r="N13" s="7">
        <v>17</v>
      </c>
      <c r="O13" s="7" t="str">
        <f>"004029"</f>
        <v>004029</v>
      </c>
      <c r="P13" s="6">
        <v>43672</v>
      </c>
      <c r="Q13" s="11">
        <v>5.0105899999999997</v>
      </c>
      <c r="R13" s="11">
        <v>0.49519999999999997</v>
      </c>
      <c r="S13" s="11">
        <v>4.51539</v>
      </c>
      <c r="T13" s="7">
        <v>128</v>
      </c>
      <c r="U13" s="6">
        <v>43672</v>
      </c>
      <c r="V13" s="7">
        <v>9731015055</v>
      </c>
      <c r="W13" s="10" t="s">
        <v>72</v>
      </c>
      <c r="X13" s="7" t="s">
        <v>73</v>
      </c>
      <c r="Y13" s="10" t="s">
        <v>74</v>
      </c>
      <c r="Z13" s="7" t="s">
        <v>38</v>
      </c>
      <c r="AA13" s="10" t="s">
        <v>39</v>
      </c>
      <c r="AB13" s="11">
        <f>Q13/100</f>
        <v>5.0105899999999995E-2</v>
      </c>
    </row>
    <row r="14" spans="1:28" x14ac:dyDescent="0.35">
      <c r="A14" s="4">
        <v>4749</v>
      </c>
      <c r="B14" s="5" t="s">
        <v>75</v>
      </c>
      <c r="C14" s="6">
        <v>43705</v>
      </c>
      <c r="D14" s="7">
        <v>148</v>
      </c>
      <c r="E14" s="8" t="s">
        <v>40</v>
      </c>
      <c r="F14" s="7" t="s">
        <v>76</v>
      </c>
      <c r="G14" s="10" t="s">
        <v>77</v>
      </c>
      <c r="H14" s="7" t="str">
        <f>"000403"</f>
        <v>000403</v>
      </c>
      <c r="I14" s="6">
        <v>43481</v>
      </c>
      <c r="J14" s="7" t="str">
        <f>"000138"</f>
        <v>000138</v>
      </c>
      <c r="K14" s="6">
        <v>43524</v>
      </c>
      <c r="L14" s="7" t="str">
        <f>"000057"</f>
        <v>000057</v>
      </c>
      <c r="M14" s="6">
        <v>43633</v>
      </c>
      <c r="N14" s="7">
        <v>17</v>
      </c>
      <c r="O14" s="7" t="str">
        <f>"004729"</f>
        <v>004729</v>
      </c>
      <c r="P14" s="6">
        <v>43699</v>
      </c>
      <c r="Q14" s="11">
        <v>22.68882</v>
      </c>
      <c r="R14" s="11">
        <v>2.7816800000000002</v>
      </c>
      <c r="S14" s="11">
        <v>19.907139999999998</v>
      </c>
      <c r="T14" s="7">
        <v>168</v>
      </c>
      <c r="U14" s="6">
        <v>43705</v>
      </c>
      <c r="V14" s="7">
        <v>9880115787</v>
      </c>
      <c r="W14" s="10" t="s">
        <v>37</v>
      </c>
      <c r="X14" s="7" t="s">
        <v>78</v>
      </c>
      <c r="Y14" s="10" t="s">
        <v>79</v>
      </c>
      <c r="Z14" s="7" t="s">
        <v>38</v>
      </c>
      <c r="AA14" s="10" t="s">
        <v>39</v>
      </c>
      <c r="AB14" s="11">
        <f>Q14/100</f>
        <v>0.22688819999999998</v>
      </c>
    </row>
    <row r="15" spans="1:28" x14ac:dyDescent="0.35">
      <c r="A15" s="4">
        <v>4750</v>
      </c>
      <c r="B15" s="5" t="s">
        <v>80</v>
      </c>
      <c r="C15" s="6">
        <v>43735</v>
      </c>
      <c r="D15" s="7">
        <v>148</v>
      </c>
      <c r="E15" s="8" t="s">
        <v>40</v>
      </c>
      <c r="F15" s="7" t="s">
        <v>81</v>
      </c>
      <c r="G15" s="10" t="s">
        <v>82</v>
      </c>
      <c r="H15" s="7" t="str">
        <f>"000509"</f>
        <v>000509</v>
      </c>
      <c r="I15" s="6">
        <v>43533</v>
      </c>
      <c r="J15" s="7" t="str">
        <f>"000053"</f>
        <v>000053</v>
      </c>
      <c r="K15" s="6">
        <v>43704</v>
      </c>
      <c r="L15" s="7" t="str">
        <f>"000126"</f>
        <v>000126</v>
      </c>
      <c r="M15" s="6">
        <v>43708</v>
      </c>
      <c r="N15" s="7">
        <v>18</v>
      </c>
      <c r="O15" s="7" t="str">
        <f>"005135"</f>
        <v>005135</v>
      </c>
      <c r="P15" s="6">
        <v>43724</v>
      </c>
      <c r="Q15" s="11">
        <v>82.512829999999994</v>
      </c>
      <c r="R15" s="11">
        <v>12.56085</v>
      </c>
      <c r="S15" s="11">
        <v>69.951980000000006</v>
      </c>
      <c r="T15" s="7">
        <v>204</v>
      </c>
      <c r="U15" s="6">
        <v>43735</v>
      </c>
      <c r="V15" s="7">
        <v>9343767413</v>
      </c>
      <c r="W15" s="10" t="s">
        <v>37</v>
      </c>
      <c r="X15" s="7" t="s">
        <v>78</v>
      </c>
      <c r="Y15" s="10" t="s">
        <v>79</v>
      </c>
      <c r="Z15" s="7" t="s">
        <v>38</v>
      </c>
      <c r="AA15" s="10" t="s">
        <v>39</v>
      </c>
      <c r="AB15" s="11">
        <f>Q15/100</f>
        <v>0.82512829999999993</v>
      </c>
    </row>
    <row r="16" spans="1:28" x14ac:dyDescent="0.35">
      <c r="A16" s="4">
        <v>4751</v>
      </c>
      <c r="B16" s="5" t="s">
        <v>83</v>
      </c>
      <c r="C16" s="6">
        <v>43801</v>
      </c>
      <c r="D16" s="4">
        <v>148</v>
      </c>
      <c r="E16" s="8" t="s">
        <v>40</v>
      </c>
      <c r="F16" s="7" t="s">
        <v>84</v>
      </c>
      <c r="G16" s="8" t="s">
        <v>85</v>
      </c>
      <c r="H16" s="7" t="str">
        <f>"000186"</f>
        <v>000186</v>
      </c>
      <c r="I16" s="6">
        <v>43315</v>
      </c>
      <c r="J16" s="7" t="str">
        <f>"000059"</f>
        <v>000059</v>
      </c>
      <c r="K16" s="6">
        <v>43734</v>
      </c>
      <c r="L16" s="7" t="str">
        <f>"000139"</f>
        <v>000139</v>
      </c>
      <c r="M16" s="6">
        <v>43769</v>
      </c>
      <c r="N16" s="7">
        <v>17</v>
      </c>
      <c r="O16" s="7" t="str">
        <f>"006427"</f>
        <v>006427</v>
      </c>
      <c r="P16" s="6">
        <v>43795</v>
      </c>
      <c r="Q16" s="9">
        <v>1.4113100000000001</v>
      </c>
      <c r="R16" s="9">
        <v>5.6140000000000002E-2</v>
      </c>
      <c r="S16" s="9">
        <v>1.35517</v>
      </c>
      <c r="T16" s="7">
        <v>13</v>
      </c>
      <c r="U16" s="6">
        <v>43801</v>
      </c>
      <c r="V16" s="7">
        <v>9448592779</v>
      </c>
      <c r="W16" s="8" t="s">
        <v>86</v>
      </c>
      <c r="X16" s="7" t="s">
        <v>73</v>
      </c>
      <c r="Y16" s="8" t="s">
        <v>74</v>
      </c>
      <c r="Z16" s="7" t="s">
        <v>38</v>
      </c>
      <c r="AA16" s="8" t="s">
        <v>39</v>
      </c>
      <c r="AB16" s="9">
        <v>1.41131E-2</v>
      </c>
    </row>
    <row r="17" spans="1:28" x14ac:dyDescent="0.35">
      <c r="A17" s="4">
        <v>4752</v>
      </c>
      <c r="B17" s="5" t="s">
        <v>83</v>
      </c>
      <c r="C17" s="6">
        <v>43809</v>
      </c>
      <c r="D17" s="4">
        <v>148</v>
      </c>
      <c r="E17" s="8" t="s">
        <v>40</v>
      </c>
      <c r="F17" s="7" t="s">
        <v>87</v>
      </c>
      <c r="G17" s="8" t="s">
        <v>88</v>
      </c>
      <c r="H17" s="7" t="str">
        <f>"000254"</f>
        <v>000254</v>
      </c>
      <c r="I17" s="6">
        <v>43372</v>
      </c>
      <c r="J17" s="7" t="str">
        <f>"000090"</f>
        <v>000090</v>
      </c>
      <c r="K17" s="6">
        <v>43372</v>
      </c>
      <c r="L17" s="7" t="str">
        <f>"000142"</f>
        <v>000142</v>
      </c>
      <c r="M17" s="6">
        <v>43372</v>
      </c>
      <c r="N17" s="7">
        <v>17</v>
      </c>
      <c r="O17" s="7" t="str">
        <f>"006623"</f>
        <v>006623</v>
      </c>
      <c r="P17" s="6">
        <v>43803</v>
      </c>
      <c r="Q17" s="9">
        <v>13.33995</v>
      </c>
      <c r="R17" s="9">
        <v>1.34389</v>
      </c>
      <c r="S17" s="9">
        <v>11.99606</v>
      </c>
      <c r="T17" s="7">
        <v>13</v>
      </c>
      <c r="U17" s="6">
        <v>43809</v>
      </c>
      <c r="V17" s="7">
        <v>9449975968</v>
      </c>
      <c r="W17" s="8" t="s">
        <v>89</v>
      </c>
      <c r="X17" s="7" t="s">
        <v>30</v>
      </c>
      <c r="Y17" s="8" t="s">
        <v>31</v>
      </c>
      <c r="Z17" s="7" t="s">
        <v>38</v>
      </c>
      <c r="AA17" s="8" t="s">
        <v>39</v>
      </c>
      <c r="AB17" s="9">
        <v>0.1333995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2020-01-30T06:46:35Z</dcterms:modified>
</cp:coreProperties>
</file>