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L13" i="1"/>
  <c r="J13" i="1"/>
  <c r="H13" i="1"/>
  <c r="O12" i="1"/>
  <c r="L12" i="1"/>
  <c r="J12" i="1"/>
  <c r="H12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O7" i="1"/>
  <c r="L7" i="1"/>
  <c r="J7" i="1"/>
  <c r="H7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<sst xmlns="http://schemas.openxmlformats.org/spreadsheetml/2006/main" count="136" uniqueCount="73">
  <si>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</si>
  <si>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</si>
  <si>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</si>
  <si>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</si>
  <si>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</si>
  <si>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</si>
  <si>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</si>
  <si>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</si>
  <si>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</si>
  <si>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</si>
  <si>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</si>
  <si>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</si>
  <si>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</si>
  <si>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</si>
  <si>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</si>
  <si>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</si>
  <si>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</si>
  <si>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</si>
  <si>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</si>
  <si>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</si>
  <si>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</si>
  <si>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</si>
  <si>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</si>
  <si>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</si>
  <si>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</si>
  <si>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</si>
  <si>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</si>
  <si>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</si>
  <si>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</si>
  <si>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</si>
  <si>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</si>
  <si>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</si>
  <si>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</si>
  <si>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</si>
  <si>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</si>
  <si>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Shree Bharathi Electricals</t>
  </si>
  <si>
    <t>ddo258</t>
  </si>
  <si>
    <t xml:space="preserve"> Executive Engineer Electrical South Zone</t>
  </si>
  <si>
    <t>Basavana Gudi</t>
  </si>
  <si>
    <t>154-16-000002</t>
  </si>
  <si>
    <t>Operation and Maintenance of Street Lighting System in Ward No.154 Package S-13 of South Zone</t>
  </si>
  <si>
    <t>154-17-000020</t>
  </si>
  <si>
    <t>Reserve Amount for Emergency Wrok in Ward No-154.</t>
  </si>
  <si>
    <t>B.P.S. BABU</t>
  </si>
  <si>
    <t>ddo420</t>
  </si>
  <si>
    <t xml:space="preserve"> Assistant Executive Engineer Basavanagudi South Zone</t>
  </si>
  <si>
    <t>154-17-000016</t>
  </si>
  <si>
    <t>Drain Improvements at Ashok Nagar Area and other places in Ward No-154.</t>
  </si>
  <si>
    <t>Sri.K. Kodanda Babu</t>
  </si>
  <si>
    <t>154-17-000012</t>
  </si>
  <si>
    <t>Drain Improvements at 6th Cross T.R.Nagar and 5th Cross Javaraiah Garden From 2nd Main T.R.Nagar to Gangamma Temple Road in Ward No-154.</t>
  </si>
  <si>
    <t>Madhu A.L</t>
  </si>
  <si>
    <t>July</t>
  </si>
  <si>
    <t>August</t>
  </si>
  <si>
    <t>154-17-000013</t>
  </si>
  <si>
    <t>Re-laying of Concrete Road at Conservancy lanes Basavanagudi Areas and other places in Ward No-154.</t>
  </si>
  <si>
    <t>K. Kodanda babu</t>
  </si>
  <si>
    <t>September</t>
  </si>
  <si>
    <t>154-18-000002</t>
  </si>
  <si>
    <t>Sinking Energizing and commissioning including pipeline and erection of new Borewell in Basavangudi ward no 154</t>
  </si>
  <si>
    <t>Executive Engineer-3, KRIDL</t>
  </si>
  <si>
    <t>P1802</t>
  </si>
  <si>
    <t>Water Supply New Areas</t>
  </si>
  <si>
    <t>November</t>
  </si>
  <si>
    <t>154-18-000004</t>
  </si>
  <si>
    <t>Drain Improvements at 8th cross 9th cross 10th cross N R Colony and other Places in ward No 154</t>
  </si>
  <si>
    <t>Executive Engineer-3</t>
  </si>
  <si>
    <t>P3331</t>
  </si>
  <si>
    <t>Special Development works at Ward No.11,20,32,50,64,67,69,126,139,145,154,168,169,177,178,179,187,188,193 ( 19 wards Rs.3.00 Cr. Each)</t>
  </si>
  <si>
    <t>December</t>
  </si>
  <si>
    <t>154-18-000003</t>
  </si>
  <si>
    <t>Drain Improvements at 1st main 2nd main 3rd main Tata slilk farm and other places in ward No 154</t>
  </si>
  <si>
    <t xml:space="preserve">Executive Engineer 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</si>
</sst>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workbookViewId="0">
      <selection activeCell="F3" sqref="F3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1.906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4893</v>
      </c>
      <c r="B2" s="5" t="s">
        <v>28</v>
      </c>
      <c r="C2" s="6">
        <v>43567</v>
      </c>
      <c r="D2" s="7">
        <v>154</v>
      </c>
      <c r="E2" s="8" t="s">
        <v>38</v>
      </c>
      <c r="F2" s="7" t="s">
        <v>39</v>
      </c>
      <c r="G2" s="8" t="s">
        <v>40</v>
      </c>
      <c r="H2" s="7" t="str">
        <f>"000021"</f>
        <v>000021</v>
      </c>
      <c r="I2" s="6">
        <v>42934</v>
      </c>
      <c r="J2" s="7" t="str">
        <f>"000034"</f>
        <v>000034</v>
      </c>
      <c r="K2" s="6">
        <v>43598</v>
      </c>
      <c r="L2" s="7" t="str">
        <f>"000034"</f>
        <v>000034</v>
      </c>
      <c r="M2" s="6">
        <v>43598</v>
      </c>
      <c r="N2" s="7">
        <v>16</v>
      </c>
      <c r="O2" s="7" t="str">
        <f>""</f>
        <v/>
      </c>
      <c r="P2" s="6"/>
      <c r="Q2" s="9">
        <v>4.7594000000000003</v>
      </c>
      <c r="R2" s="9">
        <v>0.43692999999999999</v>
      </c>
      <c r="S2" s="9">
        <v>4.32247</v>
      </c>
      <c r="T2" s="7">
        <v>17</v>
      </c>
      <c r="U2" s="6">
        <v>43567</v>
      </c>
      <c r="V2" s="7">
        <v>0</v>
      </c>
      <c r="W2" s="8" t="s">
        <v>35</v>
      </c>
      <c r="X2" s="7" t="s">
        <v>34</v>
      </c>
      <c r="Y2" s="8" t="s">
        <v>33</v>
      </c>
      <c r="Z2" s="7" t="s">
        <v>36</v>
      </c>
      <c r="AA2" s="8" t="s">
        <v>37</v>
      </c>
      <c r="AB2" s="9">
        <f>Q2/100</f>
        <v>4.7594000000000004E-2</v>
      </c>
    </row>
    <row r="3" spans="1:28" x14ac:dyDescent="0.35">
      <c r="A3" s="4">
        <v>4894</v>
      </c>
      <c r="B3" s="5" t="s">
        <v>28</v>
      </c>
      <c r="C3" s="6">
        <v>43575</v>
      </c>
      <c r="D3" s="7">
        <v>154</v>
      </c>
      <c r="E3" s="8" t="s">
        <v>38</v>
      </c>
      <c r="F3" s="7" t="s">
        <v>39</v>
      </c>
      <c r="G3" s="8" t="s">
        <v>40</v>
      </c>
      <c r="H3" s="7" t="str">
        <f>"000021"</f>
        <v>000021</v>
      </c>
      <c r="I3" s="6">
        <v>42934</v>
      </c>
      <c r="J3" s="7" t="str">
        <f>"000034"</f>
        <v>000034</v>
      </c>
      <c r="K3" s="6">
        <v>43598</v>
      </c>
      <c r="L3" s="7" t="str">
        <f>"000034"</f>
        <v>000034</v>
      </c>
      <c r="M3" s="6">
        <v>43598</v>
      </c>
      <c r="N3" s="7">
        <v>16</v>
      </c>
      <c r="O3" s="7" t="str">
        <f>""</f>
        <v/>
      </c>
      <c r="P3" s="6"/>
      <c r="Q3" s="9">
        <v>3.96617</v>
      </c>
      <c r="R3" s="9">
        <v>0.37511</v>
      </c>
      <c r="S3" s="9">
        <v>3.5910600000000001</v>
      </c>
      <c r="T3" s="7">
        <v>20</v>
      </c>
      <c r="U3" s="6">
        <v>43575</v>
      </c>
      <c r="V3" s="7">
        <v>0</v>
      </c>
      <c r="W3" s="8" t="s">
        <v>35</v>
      </c>
      <c r="X3" s="7" t="s">
        <v>34</v>
      </c>
      <c r="Y3" s="8" t="s">
        <v>33</v>
      </c>
      <c r="Z3" s="7" t="s">
        <v>36</v>
      </c>
      <c r="AA3" s="8" t="s">
        <v>37</v>
      </c>
      <c r="AB3" s="9">
        <f>Q3/100</f>
        <v>3.9661700000000001E-2</v>
      </c>
    </row>
    <row r="4" spans="1:28" x14ac:dyDescent="0.35">
      <c r="A4" s="4">
        <v>4895</v>
      </c>
      <c r="B4" s="5" t="s">
        <v>32</v>
      </c>
      <c r="C4" s="6">
        <v>43602</v>
      </c>
      <c r="D4" s="7">
        <v>154</v>
      </c>
      <c r="E4" s="8" t="s">
        <v>38</v>
      </c>
      <c r="F4" s="7" t="s">
        <v>41</v>
      </c>
      <c r="G4" s="8" t="s">
        <v>42</v>
      </c>
      <c r="H4" s="7" t="str">
        <f>"000024"</f>
        <v>000024</v>
      </c>
      <c r="I4" s="6">
        <v>42880</v>
      </c>
      <c r="J4" s="7" t="str">
        <f>"000007"</f>
        <v>000007</v>
      </c>
      <c r="K4" s="6">
        <v>42993</v>
      </c>
      <c r="L4" s="7" t="str">
        <f>"000008"</f>
        <v>000008</v>
      </c>
      <c r="M4" s="6">
        <v>42993</v>
      </c>
      <c r="N4" s="7">
        <v>17</v>
      </c>
      <c r="O4" s="7" t="str">
        <f>"001526"</f>
        <v>001526</v>
      </c>
      <c r="P4" s="6">
        <v>43599</v>
      </c>
      <c r="Q4" s="9">
        <v>11.432539999999999</v>
      </c>
      <c r="R4" s="9">
        <v>0.56662999999999997</v>
      </c>
      <c r="S4" s="9">
        <v>10.86591</v>
      </c>
      <c r="T4" s="7">
        <v>49</v>
      </c>
      <c r="U4" s="6">
        <v>43602</v>
      </c>
      <c r="V4" s="7">
        <v>9342519718</v>
      </c>
      <c r="W4" s="8" t="s">
        <v>43</v>
      </c>
      <c r="X4" s="7" t="s">
        <v>30</v>
      </c>
      <c r="Y4" s="8" t="s">
        <v>31</v>
      </c>
      <c r="Z4" s="7" t="s">
        <v>44</v>
      </c>
      <c r="AA4" s="8" t="s">
        <v>45</v>
      </c>
      <c r="AB4" s="9">
        <f>Q4/100</f>
        <v>0.11432539999999999</v>
      </c>
    </row>
    <row r="5" spans="1:28" x14ac:dyDescent="0.35">
      <c r="A5" s="4">
        <v>4896</v>
      </c>
      <c r="B5" s="5" t="s">
        <v>32</v>
      </c>
      <c r="C5" s="6">
        <v>43609</v>
      </c>
      <c r="D5" s="7">
        <v>154</v>
      </c>
      <c r="E5" s="8" t="s">
        <v>38</v>
      </c>
      <c r="F5" s="7" t="s">
        <v>46</v>
      </c>
      <c r="G5" s="8" t="s">
        <v>47</v>
      </c>
      <c r="H5" s="7" t="str">
        <f>"000018"</f>
        <v>000018</v>
      </c>
      <c r="I5" s="6">
        <v>42990</v>
      </c>
      <c r="J5" s="7" t="str">
        <f>"000006"</f>
        <v>000006</v>
      </c>
      <c r="K5" s="6">
        <v>42990</v>
      </c>
      <c r="L5" s="7" t="str">
        <f>"000014"</f>
        <v>000014</v>
      </c>
      <c r="M5" s="6">
        <v>43018</v>
      </c>
      <c r="N5" s="7">
        <v>17</v>
      </c>
      <c r="O5" s="7" t="str">
        <f>"001982"</f>
        <v>001982</v>
      </c>
      <c r="P5" s="6">
        <v>43607</v>
      </c>
      <c r="Q5" s="9">
        <v>17.97</v>
      </c>
      <c r="R5" s="9">
        <v>0.94750000000000001</v>
      </c>
      <c r="S5" s="9">
        <v>17.022500000000001</v>
      </c>
      <c r="T5" s="7">
        <v>57</v>
      </c>
      <c r="U5" s="6">
        <v>43609</v>
      </c>
      <c r="V5" s="7">
        <v>7795589171</v>
      </c>
      <c r="W5" s="8" t="s">
        <v>48</v>
      </c>
      <c r="X5" s="7" t="s">
        <v>30</v>
      </c>
      <c r="Y5" s="8" t="s">
        <v>31</v>
      </c>
      <c r="Z5" s="7" t="s">
        <v>44</v>
      </c>
      <c r="AA5" s="8" t="s">
        <v>45</v>
      </c>
      <c r="AB5" s="9">
        <f>Q5/100</f>
        <v>0.1797</v>
      </c>
    </row>
    <row r="6" spans="1:28" x14ac:dyDescent="0.35">
      <c r="A6" s="4">
        <v>4897</v>
      </c>
      <c r="B6" s="5" t="s">
        <v>29</v>
      </c>
      <c r="C6" s="6">
        <v>43623</v>
      </c>
      <c r="D6" s="7">
        <v>154</v>
      </c>
      <c r="E6" s="8" t="s">
        <v>38</v>
      </c>
      <c r="F6" s="7" t="s">
        <v>39</v>
      </c>
      <c r="G6" s="8" t="s">
        <v>40</v>
      </c>
      <c r="H6" s="7" t="str">
        <f>"000021"</f>
        <v>000021</v>
      </c>
      <c r="I6" s="6">
        <v>42934</v>
      </c>
      <c r="J6" s="7" t="str">
        <f>"000034"</f>
        <v>000034</v>
      </c>
      <c r="K6" s="6">
        <v>43598</v>
      </c>
      <c r="L6" s="7" t="str">
        <f>"000034"</f>
        <v>000034</v>
      </c>
      <c r="M6" s="6">
        <v>43598</v>
      </c>
      <c r="N6" s="7">
        <v>16</v>
      </c>
      <c r="O6" s="7" t="str">
        <f>"002336"</f>
        <v>002336</v>
      </c>
      <c r="P6" s="6">
        <v>43617</v>
      </c>
      <c r="Q6" s="9">
        <v>2.3797000000000001</v>
      </c>
      <c r="R6" s="9">
        <v>0.19686000000000001</v>
      </c>
      <c r="S6" s="9">
        <v>2.1828400000000001</v>
      </c>
      <c r="T6" s="7">
        <v>73</v>
      </c>
      <c r="U6" s="6">
        <v>43623</v>
      </c>
      <c r="V6" s="7">
        <v>0</v>
      </c>
      <c r="W6" s="8" t="s">
        <v>35</v>
      </c>
      <c r="X6" s="7" t="s">
        <v>34</v>
      </c>
      <c r="Y6" s="8" t="s">
        <v>33</v>
      </c>
      <c r="Z6" s="7" t="s">
        <v>36</v>
      </c>
      <c r="AA6" s="8" t="s">
        <v>37</v>
      </c>
      <c r="AB6" s="9">
        <v>2.3797000000000002E-2</v>
      </c>
    </row>
    <row r="7" spans="1:28" x14ac:dyDescent="0.35">
      <c r="A7" s="4">
        <v>4898</v>
      </c>
      <c r="B7" s="5" t="s">
        <v>29</v>
      </c>
      <c r="C7" s="6">
        <v>43628</v>
      </c>
      <c r="D7" s="7">
        <v>154</v>
      </c>
      <c r="E7" s="8" t="s">
        <v>38</v>
      </c>
      <c r="F7" s="7" t="s">
        <v>49</v>
      </c>
      <c r="G7" s="8" t="s">
        <v>50</v>
      </c>
      <c r="H7" s="7" t="str">
        <f>"000013"</f>
        <v>000013</v>
      </c>
      <c r="I7" s="6">
        <v>42965</v>
      </c>
      <c r="J7" s="7" t="str">
        <f>"000012"</f>
        <v>000012</v>
      </c>
      <c r="K7" s="6">
        <v>43082</v>
      </c>
      <c r="L7" s="7" t="str">
        <f>"000022"</f>
        <v>000022</v>
      </c>
      <c r="M7" s="6">
        <v>43082</v>
      </c>
      <c r="N7" s="7">
        <v>17</v>
      </c>
      <c r="O7" s="7" t="str">
        <f>"002446"</f>
        <v>002446</v>
      </c>
      <c r="P7" s="6">
        <v>43622</v>
      </c>
      <c r="Q7" s="9">
        <v>25.318999999999999</v>
      </c>
      <c r="R7" s="9">
        <v>2.6533000000000002</v>
      </c>
      <c r="S7" s="9">
        <v>22.665700000000001</v>
      </c>
      <c r="T7" s="7">
        <v>76</v>
      </c>
      <c r="U7" s="6">
        <v>43628</v>
      </c>
      <c r="V7" s="7">
        <v>9060907723</v>
      </c>
      <c r="W7" s="8" t="s">
        <v>51</v>
      </c>
      <c r="X7" s="7" t="s">
        <v>30</v>
      </c>
      <c r="Y7" s="8" t="s">
        <v>31</v>
      </c>
      <c r="Z7" s="7" t="s">
        <v>44</v>
      </c>
      <c r="AA7" s="8" t="s">
        <v>45</v>
      </c>
      <c r="AB7" s="9">
        <v>0.25318999999999997</v>
      </c>
    </row>
    <row r="8" spans="1:28" x14ac:dyDescent="0.35">
      <c r="A8" s="4">
        <v>4899</v>
      </c>
      <c r="B8" s="5" t="s">
        <v>52</v>
      </c>
      <c r="C8" s="6">
        <v>43672</v>
      </c>
      <c r="D8" s="7">
        <v>154</v>
      </c>
      <c r="E8" s="8" t="s">
        <v>38</v>
      </c>
      <c r="F8" s="7" t="s">
        <v>39</v>
      </c>
      <c r="G8" s="10" t="s">
        <v>40</v>
      </c>
      <c r="H8" s="7" t="str">
        <f>"000021"</f>
        <v>000021</v>
      </c>
      <c r="I8" s="6">
        <v>42934</v>
      </c>
      <c r="J8" s="7" t="str">
        <f>"000203"</f>
        <v>000203</v>
      </c>
      <c r="K8" s="6">
        <v>43777</v>
      </c>
      <c r="L8" s="7" t="str">
        <f>"000203"</f>
        <v>000203</v>
      </c>
      <c r="M8" s="6">
        <v>43777</v>
      </c>
      <c r="N8" s="7">
        <v>16</v>
      </c>
      <c r="O8" s="7" t="str">
        <f>"006329"</f>
        <v>006329</v>
      </c>
      <c r="P8" s="6">
        <v>43791</v>
      </c>
      <c r="Q8" s="11">
        <v>2.3797000000000001</v>
      </c>
      <c r="R8" s="11">
        <v>0.21786</v>
      </c>
      <c r="S8" s="11">
        <v>2.1618400000000002</v>
      </c>
      <c r="T8" s="7">
        <v>129</v>
      </c>
      <c r="U8" s="6">
        <v>43672</v>
      </c>
      <c r="V8" s="7">
        <v>0</v>
      </c>
      <c r="W8" s="10" t="s">
        <v>35</v>
      </c>
      <c r="X8" s="7" t="s">
        <v>34</v>
      </c>
      <c r="Y8" s="10" t="s">
        <v>33</v>
      </c>
      <c r="Z8" s="7" t="s">
        <v>36</v>
      </c>
      <c r="AA8" s="10" t="s">
        <v>37</v>
      </c>
      <c r="AB8" s="11">
        <f>Q8/100</f>
        <v>2.3797000000000002E-2</v>
      </c>
    </row>
    <row r="9" spans="1:28" x14ac:dyDescent="0.35">
      <c r="A9" s="4">
        <v>4900</v>
      </c>
      <c r="B9" s="5" t="s">
        <v>53</v>
      </c>
      <c r="C9" s="6">
        <v>43696</v>
      </c>
      <c r="D9" s="7">
        <v>154</v>
      </c>
      <c r="E9" s="8" t="s">
        <v>38</v>
      </c>
      <c r="F9" s="7" t="s">
        <v>54</v>
      </c>
      <c r="G9" s="10" t="s">
        <v>55</v>
      </c>
      <c r="H9" s="7" t="str">
        <f>"000079"</f>
        <v>000079</v>
      </c>
      <c r="I9" s="6">
        <v>42822</v>
      </c>
      <c r="J9" s="7" t="str">
        <f>"000022"</f>
        <v>000022</v>
      </c>
      <c r="K9" s="6">
        <v>43159</v>
      </c>
      <c r="L9" s="7" t="str">
        <f>"000035"</f>
        <v>000035</v>
      </c>
      <c r="M9" s="6">
        <v>43186</v>
      </c>
      <c r="N9" s="7">
        <v>17</v>
      </c>
      <c r="O9" s="7" t="str">
        <f>"004487"</f>
        <v>004487</v>
      </c>
      <c r="P9" s="6">
        <v>43691</v>
      </c>
      <c r="Q9" s="11">
        <v>18.164999999999999</v>
      </c>
      <c r="R9" s="11">
        <v>1.4950000000000001</v>
      </c>
      <c r="S9" s="11">
        <v>16.670000000000002</v>
      </c>
      <c r="T9" s="7">
        <v>158</v>
      </c>
      <c r="U9" s="6">
        <v>43696</v>
      </c>
      <c r="V9" s="7">
        <v>7892381399</v>
      </c>
      <c r="W9" s="10" t="s">
        <v>56</v>
      </c>
      <c r="X9" s="7" t="s">
        <v>30</v>
      </c>
      <c r="Y9" s="10" t="s">
        <v>31</v>
      </c>
      <c r="Z9" s="7" t="s">
        <v>44</v>
      </c>
      <c r="AA9" s="10" t="s">
        <v>45</v>
      </c>
      <c r="AB9" s="11">
        <f>Q9/100</f>
        <v>0.18164999999999998</v>
      </c>
    </row>
    <row r="10" spans="1:28" x14ac:dyDescent="0.35">
      <c r="A10" s="4">
        <v>4901</v>
      </c>
      <c r="B10" s="5" t="s">
        <v>57</v>
      </c>
      <c r="C10" s="6">
        <v>43719</v>
      </c>
      <c r="D10" s="7">
        <v>154</v>
      </c>
      <c r="E10" s="8" t="s">
        <v>38</v>
      </c>
      <c r="F10" s="7" t="s">
        <v>58</v>
      </c>
      <c r="G10" s="10" t="s">
        <v>59</v>
      </c>
      <c r="H10" s="7" t="str">
        <f>"000042"</f>
        <v>000042</v>
      </c>
      <c r="I10" s="6">
        <v>43307</v>
      </c>
      <c r="J10" s="7" t="str">
        <f>"000010"</f>
        <v>000010</v>
      </c>
      <c r="K10" s="6">
        <v>43312</v>
      </c>
      <c r="L10" s="7" t="str">
        <f>"000081"</f>
        <v>000081</v>
      </c>
      <c r="M10" s="6">
        <v>43325</v>
      </c>
      <c r="N10" s="7">
        <v>18</v>
      </c>
      <c r="O10" s="7" t="str">
        <f>"004910"</f>
        <v>004910</v>
      </c>
      <c r="P10" s="6">
        <v>43711</v>
      </c>
      <c r="Q10" s="11">
        <v>12.833</v>
      </c>
      <c r="R10" s="11">
        <v>1.4386000000000001</v>
      </c>
      <c r="S10" s="11">
        <v>11.394399999999999</v>
      </c>
      <c r="T10" s="7">
        <v>180</v>
      </c>
      <c r="U10" s="6">
        <v>43719</v>
      </c>
      <c r="V10" s="7">
        <v>9845085903</v>
      </c>
      <c r="W10" s="10" t="s">
        <v>60</v>
      </c>
      <c r="X10" s="7" t="s">
        <v>61</v>
      </c>
      <c r="Y10" s="10" t="s">
        <v>62</v>
      </c>
      <c r="Z10" s="7" t="s">
        <v>44</v>
      </c>
      <c r="AA10" s="10" t="s">
        <v>45</v>
      </c>
      <c r="AB10" s="11">
        <f>Q10/100</f>
        <v>0.12833</v>
      </c>
    </row>
    <row r="11" spans="1:28" x14ac:dyDescent="0.35">
      <c r="A11" s="4">
        <v>4902</v>
      </c>
      <c r="B11" s="5" t="s">
        <v>63</v>
      </c>
      <c r="C11" s="6">
        <v>43795</v>
      </c>
      <c r="D11" s="4">
        <v>154</v>
      </c>
      <c r="E11" s="8" t="s">
        <v>38</v>
      </c>
      <c r="F11" s="7" t="s">
        <v>39</v>
      </c>
      <c r="G11" s="8" t="s">
        <v>40</v>
      </c>
      <c r="H11" s="7" t="str">
        <f>"000021"</f>
        <v>000021</v>
      </c>
      <c r="I11" s="6">
        <v>42934</v>
      </c>
      <c r="J11" s="7" t="str">
        <f>"000203"</f>
        <v>000203</v>
      </c>
      <c r="K11" s="6">
        <v>43777</v>
      </c>
      <c r="L11" s="7" t="str">
        <f>"000203"</f>
        <v>000203</v>
      </c>
      <c r="M11" s="6">
        <v>43777</v>
      </c>
      <c r="N11" s="7">
        <v>16</v>
      </c>
      <c r="O11" s="7" t="str">
        <f>"006329"</f>
        <v>006329</v>
      </c>
      <c r="P11" s="6">
        <v>43791</v>
      </c>
      <c r="Q11" s="9">
        <v>2.3797000000000001</v>
      </c>
      <c r="R11" s="9">
        <v>0.20585999999999999</v>
      </c>
      <c r="S11" s="9">
        <v>2.1738400000000002</v>
      </c>
      <c r="T11" s="7">
        <v>13</v>
      </c>
      <c r="U11" s="6">
        <v>43795</v>
      </c>
      <c r="V11" s="7">
        <v>0</v>
      </c>
      <c r="W11" s="8" t="s">
        <v>35</v>
      </c>
      <c r="X11" s="7" t="s">
        <v>34</v>
      </c>
      <c r="Y11" s="8" t="s">
        <v>33</v>
      </c>
      <c r="Z11" s="7" t="s">
        <v>36</v>
      </c>
      <c r="AA11" s="8" t="s">
        <v>37</v>
      </c>
      <c r="AB11" s="9">
        <v>2.3797000000000002E-2</v>
      </c>
    </row>
    <row r="12" spans="1:28" x14ac:dyDescent="0.35">
      <c r="A12" s="4">
        <v>4903</v>
      </c>
      <c r="B12" s="5" t="s">
        <v>63</v>
      </c>
      <c r="C12" s="6">
        <v>43796</v>
      </c>
      <c r="D12" s="4">
        <v>154</v>
      </c>
      <c r="E12" s="8" t="s">
        <v>38</v>
      </c>
      <c r="F12" s="7" t="s">
        <v>64</v>
      </c>
      <c r="G12" s="8" t="s">
        <v>65</v>
      </c>
      <c r="H12" s="7" t="str">
        <f>"000063"</f>
        <v>000063</v>
      </c>
      <c r="I12" s="6">
        <v>43166</v>
      </c>
      <c r="J12" s="7" t="str">
        <f>"000002"</f>
        <v>000002</v>
      </c>
      <c r="K12" s="6">
        <v>43217</v>
      </c>
      <c r="L12" s="7" t="str">
        <f>"000017"</f>
        <v>000017</v>
      </c>
      <c r="M12" s="6">
        <v>43245</v>
      </c>
      <c r="N12" s="7">
        <v>18</v>
      </c>
      <c r="O12" s="7" t="str">
        <f>"006424"</f>
        <v>006424</v>
      </c>
      <c r="P12" s="6">
        <v>43795</v>
      </c>
      <c r="Q12" s="9">
        <v>39.767000000000003</v>
      </c>
      <c r="R12" s="9">
        <v>6.6077000000000004</v>
      </c>
      <c r="S12" s="9">
        <v>33.159300000000002</v>
      </c>
      <c r="T12" s="7">
        <v>13</v>
      </c>
      <c r="U12" s="6">
        <v>43796</v>
      </c>
      <c r="V12" s="7">
        <v>9986697126</v>
      </c>
      <c r="W12" s="8" t="s">
        <v>66</v>
      </c>
      <c r="X12" s="7" t="s">
        <v>67</v>
      </c>
      <c r="Y12" s="8" t="s">
        <v>68</v>
      </c>
      <c r="Z12" s="7" t="s">
        <v>44</v>
      </c>
      <c r="AA12" s="8" t="s">
        <v>45</v>
      </c>
      <c r="AB12" s="9">
        <v>0.39767000000000002</v>
      </c>
    </row>
    <row r="13" spans="1:28" x14ac:dyDescent="0.35">
      <c r="A13" s="4">
        <v>4904</v>
      </c>
      <c r="B13" s="5" t="s">
        <v>69</v>
      </c>
      <c r="C13" s="6">
        <v>43805</v>
      </c>
      <c r="D13" s="4">
        <v>154</v>
      </c>
      <c r="E13" s="8" t="s">
        <v>38</v>
      </c>
      <c r="F13" s="7" t="s">
        <v>70</v>
      </c>
      <c r="G13" s="8" t="s">
        <v>71</v>
      </c>
      <c r="H13" s="7" t="str">
        <f>"000062"</f>
        <v>000062</v>
      </c>
      <c r="I13" s="6">
        <v>43166</v>
      </c>
      <c r="J13" s="7" t="str">
        <f>"000001"</f>
        <v>000001</v>
      </c>
      <c r="K13" s="6">
        <v>43217</v>
      </c>
      <c r="L13" s="7" t="str">
        <f>"000018"</f>
        <v>000018</v>
      </c>
      <c r="M13" s="6">
        <v>43245</v>
      </c>
      <c r="N13" s="7">
        <v>18</v>
      </c>
      <c r="O13" s="7" t="str">
        <f>"006511"</f>
        <v>006511</v>
      </c>
      <c r="P13" s="6">
        <v>43802</v>
      </c>
      <c r="Q13" s="9">
        <v>38.439</v>
      </c>
      <c r="R13" s="9">
        <v>6.2739000000000003</v>
      </c>
      <c r="S13" s="9">
        <v>32.165100000000002</v>
      </c>
      <c r="T13" s="7">
        <v>13</v>
      </c>
      <c r="U13" s="6">
        <v>43805</v>
      </c>
      <c r="V13" s="7">
        <v>9986697126</v>
      </c>
      <c r="W13" s="8" t="s">
        <v>72</v>
      </c>
      <c r="X13" s="7" t="s">
        <v>67</v>
      </c>
      <c r="Y13" s="8" t="s">
        <v>68</v>
      </c>
      <c r="Z13" s="7" t="s">
        <v>44</v>
      </c>
      <c r="AA13" s="8" t="s">
        <v>45</v>
      </c>
      <c r="AB13" s="9">
        <v>0.38439000000000001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2020-01-30T06:57:56Z</dcterms:modified>
</cp:coreProperties>
</file>