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<sst xmlns="http://schemas.openxmlformats.org/spreadsheetml/2006/main" count="172" uniqueCount="91">
  <si>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</si>
  <si>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</si>
  <si>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</si>
  <si>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</si>
  <si>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</si>
  <si>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</si>
  <si>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</si>
  <si>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</si>
  <si>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</si>
  <si>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</si>
  <si>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</si>
  <si>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</si>
  <si>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</si>
  <si>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</si>
  <si>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</si>
  <si>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</si>
  <si>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</si>
  <si>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</si>
  <si>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</si>
  <si>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</si>
  <si>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</si>
  <si>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</si>
  <si>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</si>
  <si>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</si>
  <si>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</si>
  <si>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</si>
  <si>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</si>
  <si>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</si>
  <si>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</si>
  <si>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</si>
  <si>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</si>
  <si>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</si>
  <si>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</si>
  <si>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</si>
  <si>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</si>
  <si>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</si>
  <si>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</si>
  <si>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ddo258</t>
  </si>
  <si>
    <t xml:space="preserve"> Executive Engineer Electrical South Zone</t>
  </si>
  <si>
    <t>ddo420</t>
  </si>
  <si>
    <t xml:space="preserve"> Assistant Executive Engineer Basavanagudi South Zone</t>
  </si>
  <si>
    <t>Hanumanth Nagara</t>
  </si>
  <si>
    <t>155-17-000012</t>
  </si>
  <si>
    <t>Construction of public toilet Harihara gudda south east side in ward no 155</t>
  </si>
  <si>
    <t>Smt Divya shree S (Shivakumar constructions and asphalt)</t>
  </si>
  <si>
    <t>155-17-000013</t>
  </si>
  <si>
    <t>Construction of public toilet in Jinke Park in ward no 155</t>
  </si>
  <si>
    <t>Smt. Divyashree.S (Shivakumar constructions and asphalts)</t>
  </si>
  <si>
    <t>155-16-000001</t>
  </si>
  <si>
    <t>Operation and Maintenance of Street Lighting System in Ward No.155 Package S-14A of South Zone</t>
  </si>
  <si>
    <t>Sri Sai Associates (S.Vinay Kumar)</t>
  </si>
  <si>
    <t>155-17-000016</t>
  </si>
  <si>
    <t>Emergency works in Ward No.155</t>
  </si>
  <si>
    <t>B. Shivashankar</t>
  </si>
  <si>
    <t>August</t>
  </si>
  <si>
    <t>155-17-000025</t>
  </si>
  <si>
    <t>Construction of RCC Drain and Improvements to roads in Allama Prabhu road in Ward No.155</t>
  </si>
  <si>
    <t>G.Gangadhar</t>
  </si>
  <si>
    <t>September</t>
  </si>
  <si>
    <t>155-17-000042</t>
  </si>
  <si>
    <t>Engagement of Gangman and Hiring of Troctor Tippers for cleaning and Maintenance of road side drains and other cleaning works in works in ward no155</t>
  </si>
  <si>
    <t>K.Suresh</t>
  </si>
  <si>
    <t>155-18-000004</t>
  </si>
  <si>
    <t>Improvements to Parks in ward no 155</t>
  </si>
  <si>
    <t>KRIDL</t>
  </si>
  <si>
    <t>P2178</t>
  </si>
  <si>
    <t>Works sanctioned by Dy. Mayor</t>
  </si>
  <si>
    <t>ddo422</t>
  </si>
  <si>
    <t xml:space="preserve"> Executive Engineer Project - South Zone</t>
  </si>
  <si>
    <t>October</t>
  </si>
  <si>
    <t>155-16-000008</t>
  </si>
  <si>
    <t>Improvement and re-construction of Compound wall surrounding Rangmandira ground at Laxmipura at ward No-155</t>
  </si>
  <si>
    <t xml:space="preserve">Sri.B.C Chandra shekar </t>
  </si>
  <si>
    <t>November</t>
  </si>
  <si>
    <t>155-17-000028</t>
  </si>
  <si>
    <t>Annual Electrical maintenance to Deer Park Hanumantha nagara Ward No 156</t>
  </si>
  <si>
    <t>M/s. Prashanth Electricals (Cheluvaraj)</t>
  </si>
  <si>
    <t>P0298</t>
  </si>
  <si>
    <t>M and R to Electrical Installations in Parks and Gardens, Playgrounds, Burial Grounds</t>
  </si>
  <si>
    <t>155-17-000029</t>
  </si>
  <si>
    <t>Annual Electrical Maintenance of Musical Fountain at Hari Hara Gudda park Hanumantha Nagara Ward No 155</t>
  </si>
  <si>
    <t>M/S Gudageri Enterises</t>
  </si>
  <si>
    <t>155-17-000048</t>
  </si>
  <si>
    <t>Construction of Sheltar and Power Conection For Shredder in Deer Park</t>
  </si>
  <si>
    <t>M.S.Sanjay Kumar</t>
  </si>
  <si>
    <t>P3158</t>
  </si>
  <si>
    <t>SIP Infrastructure Project works</t>
  </si>
  <si>
    <t>155-17-000047</t>
  </si>
  <si>
    <t>Purchase of Shredder in Deer Park</t>
  </si>
  <si>
    <t>B.K.Jagadish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</si>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</sst>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E3" sqref="E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5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4905</v>
      </c>
      <c r="B2" s="5" t="s">
        <v>28</v>
      </c>
      <c r="C2" s="6">
        <v>43563</v>
      </c>
      <c r="D2" s="7">
        <v>155</v>
      </c>
      <c r="E2" s="8" t="s">
        <v>41</v>
      </c>
      <c r="F2" s="7" t="s">
        <v>42</v>
      </c>
      <c r="G2" s="8" t="s">
        <v>43</v>
      </c>
      <c r="H2" s="7" t="str">
        <f>"000049"</f>
        <v>000049</v>
      </c>
      <c r="I2" s="6">
        <v>43154</v>
      </c>
      <c r="J2" s="7" t="str">
        <f>"000056"</f>
        <v>000056</v>
      </c>
      <c r="K2" s="6">
        <v>43469</v>
      </c>
      <c r="L2" s="7" t="str">
        <f>"000132"</f>
        <v>000132</v>
      </c>
      <c r="M2" s="6">
        <v>43475</v>
      </c>
      <c r="N2" s="7">
        <v>17</v>
      </c>
      <c r="O2" s="7" t="str">
        <f>"000058"</f>
        <v>000058</v>
      </c>
      <c r="P2" s="6">
        <v>43560</v>
      </c>
      <c r="Q2" s="9">
        <v>4.4050000000000002</v>
      </c>
      <c r="R2" s="9">
        <v>0.29110000000000003</v>
      </c>
      <c r="S2" s="9">
        <v>4.1139000000000001</v>
      </c>
      <c r="T2" s="7">
        <v>4</v>
      </c>
      <c r="U2" s="6">
        <v>43563</v>
      </c>
      <c r="V2" s="7">
        <v>9035274994</v>
      </c>
      <c r="W2" s="8" t="s">
        <v>44</v>
      </c>
      <c r="X2" s="7" t="s">
        <v>35</v>
      </c>
      <c r="Y2" s="8" t="s">
        <v>36</v>
      </c>
      <c r="Z2" s="7" t="s">
        <v>39</v>
      </c>
      <c r="AA2" s="8" t="s">
        <v>40</v>
      </c>
      <c r="AB2" s="9">
        <f>Q2/100</f>
        <v>4.4050000000000006E-2</v>
      </c>
    </row>
    <row r="3" spans="1:28" x14ac:dyDescent="0.35">
      <c r="A3" s="4">
        <v>4906</v>
      </c>
      <c r="B3" s="5" t="s">
        <v>28</v>
      </c>
      <c r="C3" s="6">
        <v>43563</v>
      </c>
      <c r="D3" s="7">
        <v>155</v>
      </c>
      <c r="E3" s="8" t="s">
        <v>41</v>
      </c>
      <c r="F3" s="7" t="s">
        <v>45</v>
      </c>
      <c r="G3" s="8" t="s">
        <v>46</v>
      </c>
      <c r="H3" s="7" t="str">
        <f>"000044"</f>
        <v>000044</v>
      </c>
      <c r="I3" s="6">
        <v>43145</v>
      </c>
      <c r="J3" s="7" t="str">
        <f>"000057"</f>
        <v>000057</v>
      </c>
      <c r="K3" s="6">
        <v>43469</v>
      </c>
      <c r="L3" s="7" t="str">
        <f>"000133"</f>
        <v>000133</v>
      </c>
      <c r="M3" s="6">
        <v>43475</v>
      </c>
      <c r="N3" s="7">
        <v>17</v>
      </c>
      <c r="O3" s="7" t="str">
        <f>"000059"</f>
        <v>000059</v>
      </c>
      <c r="P3" s="6">
        <v>43560</v>
      </c>
      <c r="Q3" s="9">
        <v>4.8959999999999999</v>
      </c>
      <c r="R3" s="9">
        <v>0.308</v>
      </c>
      <c r="S3" s="9">
        <v>4.5880000000000001</v>
      </c>
      <c r="T3" s="7">
        <v>4</v>
      </c>
      <c r="U3" s="6">
        <v>43563</v>
      </c>
      <c r="V3" s="7">
        <v>9916592985</v>
      </c>
      <c r="W3" s="8" t="s">
        <v>47</v>
      </c>
      <c r="X3" s="7" t="s">
        <v>35</v>
      </c>
      <c r="Y3" s="8" t="s">
        <v>36</v>
      </c>
      <c r="Z3" s="7" t="s">
        <v>39</v>
      </c>
      <c r="AA3" s="8" t="s">
        <v>40</v>
      </c>
      <c r="AB3" s="9">
        <f>Q3/100</f>
        <v>4.8959999999999997E-2</v>
      </c>
    </row>
    <row r="4" spans="1:28" x14ac:dyDescent="0.35">
      <c r="A4" s="4">
        <v>4907</v>
      </c>
      <c r="B4" s="5" t="s">
        <v>28</v>
      </c>
      <c r="C4" s="6">
        <v>43567</v>
      </c>
      <c r="D4" s="7">
        <v>155</v>
      </c>
      <c r="E4" s="8" t="s">
        <v>41</v>
      </c>
      <c r="F4" s="7" t="s">
        <v>48</v>
      </c>
      <c r="G4" s="8" t="s">
        <v>49</v>
      </c>
      <c r="H4" s="7" t="str">
        <f>"000004"</f>
        <v>000004</v>
      </c>
      <c r="I4" s="6">
        <v>42930</v>
      </c>
      <c r="J4" s="7" t="str">
        <f>"000023"</f>
        <v>000023</v>
      </c>
      <c r="K4" s="6">
        <v>43595</v>
      </c>
      <c r="L4" s="7" t="str">
        <f>"000021"</f>
        <v>000021</v>
      </c>
      <c r="M4" s="6">
        <v>43595</v>
      </c>
      <c r="N4" s="7">
        <v>16</v>
      </c>
      <c r="O4" s="7" t="str">
        <f>""</f>
        <v/>
      </c>
      <c r="P4" s="6"/>
      <c r="Q4" s="9">
        <v>7.2629000000000001</v>
      </c>
      <c r="R4" s="9">
        <v>0.70767000000000002</v>
      </c>
      <c r="S4" s="9">
        <v>6.5552299999999999</v>
      </c>
      <c r="T4" s="7">
        <v>17</v>
      </c>
      <c r="U4" s="6">
        <v>43567</v>
      </c>
      <c r="V4" s="7">
        <v>0</v>
      </c>
      <c r="W4" s="8" t="s">
        <v>50</v>
      </c>
      <c r="X4" s="7" t="s">
        <v>34</v>
      </c>
      <c r="Y4" s="8" t="s">
        <v>33</v>
      </c>
      <c r="Z4" s="7" t="s">
        <v>37</v>
      </c>
      <c r="AA4" s="8" t="s">
        <v>38</v>
      </c>
      <c r="AB4" s="9">
        <f>Q4/100</f>
        <v>7.2628999999999999E-2</v>
      </c>
    </row>
    <row r="5" spans="1:28" x14ac:dyDescent="0.35">
      <c r="A5" s="4">
        <v>4908</v>
      </c>
      <c r="B5" s="5" t="s">
        <v>28</v>
      </c>
      <c r="C5" s="6">
        <v>43582</v>
      </c>
      <c r="D5" s="7">
        <v>155</v>
      </c>
      <c r="E5" s="8" t="s">
        <v>41</v>
      </c>
      <c r="F5" s="7" t="s">
        <v>48</v>
      </c>
      <c r="G5" s="8" t="s">
        <v>49</v>
      </c>
      <c r="H5" s="7" t="str">
        <f>"000004"</f>
        <v>000004</v>
      </c>
      <c r="I5" s="6">
        <v>42930</v>
      </c>
      <c r="J5" s="7" t="str">
        <f>"000023"</f>
        <v>000023</v>
      </c>
      <c r="K5" s="6">
        <v>43595</v>
      </c>
      <c r="L5" s="7" t="str">
        <f>"000021"</f>
        <v>000021</v>
      </c>
      <c r="M5" s="6">
        <v>43595</v>
      </c>
      <c r="N5" s="7">
        <v>16</v>
      </c>
      <c r="O5" s="7" t="str">
        <f>""</f>
        <v/>
      </c>
      <c r="P5" s="6"/>
      <c r="Q5" s="9">
        <v>4.0349500000000003</v>
      </c>
      <c r="R5" s="9">
        <v>0.40083999999999997</v>
      </c>
      <c r="S5" s="9">
        <v>3.6341100000000002</v>
      </c>
      <c r="T5" s="7">
        <v>32</v>
      </c>
      <c r="U5" s="6">
        <v>43582</v>
      </c>
      <c r="V5" s="7">
        <v>0</v>
      </c>
      <c r="W5" s="8" t="s">
        <v>50</v>
      </c>
      <c r="X5" s="7" t="s">
        <v>34</v>
      </c>
      <c r="Y5" s="8" t="s">
        <v>33</v>
      </c>
      <c r="Z5" s="7" t="s">
        <v>37</v>
      </c>
      <c r="AA5" s="8" t="s">
        <v>38</v>
      </c>
      <c r="AB5" s="9">
        <f>Q5/100</f>
        <v>4.0349500000000003E-2</v>
      </c>
    </row>
    <row r="6" spans="1:28" x14ac:dyDescent="0.35">
      <c r="A6" s="4">
        <v>4909</v>
      </c>
      <c r="B6" s="5" t="s">
        <v>32</v>
      </c>
      <c r="C6" s="6">
        <v>43603</v>
      </c>
      <c r="D6" s="7">
        <v>155</v>
      </c>
      <c r="E6" s="8" t="s">
        <v>41</v>
      </c>
      <c r="F6" s="7" t="s">
        <v>51</v>
      </c>
      <c r="G6" s="8" t="s">
        <v>52</v>
      </c>
      <c r="H6" s="7" t="str">
        <f>"000025"</f>
        <v>000025</v>
      </c>
      <c r="I6" s="6">
        <v>42880</v>
      </c>
      <c r="J6" s="7" t="str">
        <f>"000008"</f>
        <v>000008</v>
      </c>
      <c r="K6" s="6">
        <v>43011</v>
      </c>
      <c r="L6" s="7" t="str">
        <f>"000013"</f>
        <v>000013</v>
      </c>
      <c r="M6" s="6">
        <v>43015</v>
      </c>
      <c r="N6" s="7">
        <v>17</v>
      </c>
      <c r="O6" s="7" t="str">
        <f>"001681"</f>
        <v>001681</v>
      </c>
      <c r="P6" s="6">
        <v>43602</v>
      </c>
      <c r="Q6" s="9">
        <v>9.4979999999999993</v>
      </c>
      <c r="R6" s="9">
        <v>0.43719999999999998</v>
      </c>
      <c r="S6" s="9">
        <v>9.0608000000000004</v>
      </c>
      <c r="T6" s="7">
        <v>50</v>
      </c>
      <c r="U6" s="6">
        <v>43603</v>
      </c>
      <c r="V6" s="7">
        <v>9448493639</v>
      </c>
      <c r="W6" s="8" t="s">
        <v>53</v>
      </c>
      <c r="X6" s="7" t="s">
        <v>30</v>
      </c>
      <c r="Y6" s="8" t="s">
        <v>31</v>
      </c>
      <c r="Z6" s="7" t="s">
        <v>39</v>
      </c>
      <c r="AA6" s="8" t="s">
        <v>40</v>
      </c>
      <c r="AB6" s="9">
        <f>Q6/100</f>
        <v>9.4979999999999995E-2</v>
      </c>
    </row>
    <row r="7" spans="1:28" x14ac:dyDescent="0.35">
      <c r="A7" s="4">
        <v>4910</v>
      </c>
      <c r="B7" s="5" t="s">
        <v>29</v>
      </c>
      <c r="C7" s="6">
        <v>43623</v>
      </c>
      <c r="D7" s="7">
        <v>155</v>
      </c>
      <c r="E7" s="8" t="s">
        <v>41</v>
      </c>
      <c r="F7" s="7" t="s">
        <v>48</v>
      </c>
      <c r="G7" s="8" t="s">
        <v>49</v>
      </c>
      <c r="H7" s="7" t="str">
        <f>"000004"</f>
        <v>000004</v>
      </c>
      <c r="I7" s="6">
        <v>42930</v>
      </c>
      <c r="J7" s="7" t="str">
        <f>"000023"</f>
        <v>000023</v>
      </c>
      <c r="K7" s="6">
        <v>43595</v>
      </c>
      <c r="L7" s="7" t="str">
        <f>"000021"</f>
        <v>000021</v>
      </c>
      <c r="M7" s="6">
        <v>43595</v>
      </c>
      <c r="N7" s="7">
        <v>16</v>
      </c>
      <c r="O7" s="7" t="str">
        <f>"002339"</f>
        <v>002339</v>
      </c>
      <c r="P7" s="6">
        <v>43617</v>
      </c>
      <c r="Q7" s="9">
        <v>2.4209700000000001</v>
      </c>
      <c r="R7" s="9">
        <v>0.19370999999999999</v>
      </c>
      <c r="S7" s="9">
        <v>2.2272599999999998</v>
      </c>
      <c r="T7" s="7">
        <v>73</v>
      </c>
      <c r="U7" s="6">
        <v>43623</v>
      </c>
      <c r="V7" s="7">
        <v>0</v>
      </c>
      <c r="W7" s="8" t="s">
        <v>50</v>
      </c>
      <c r="X7" s="7" t="s">
        <v>34</v>
      </c>
      <c r="Y7" s="8" t="s">
        <v>33</v>
      </c>
      <c r="Z7" s="7" t="s">
        <v>37</v>
      </c>
      <c r="AA7" s="8" t="s">
        <v>38</v>
      </c>
      <c r="AB7" s="9">
        <v>2.4209700000000001E-2</v>
      </c>
    </row>
    <row r="8" spans="1:28" x14ac:dyDescent="0.35">
      <c r="A8" s="4">
        <v>4911</v>
      </c>
      <c r="B8" s="5" t="s">
        <v>54</v>
      </c>
      <c r="C8" s="6">
        <v>43685</v>
      </c>
      <c r="D8" s="7">
        <v>155</v>
      </c>
      <c r="E8" s="8" t="s">
        <v>41</v>
      </c>
      <c r="F8" s="7" t="s">
        <v>48</v>
      </c>
      <c r="G8" s="10" t="s">
        <v>49</v>
      </c>
      <c r="H8" s="7" t="str">
        <f>"000004"</f>
        <v>000004</v>
      </c>
      <c r="I8" s="6">
        <v>42930</v>
      </c>
      <c r="J8" s="7" t="str">
        <f>"000211"</f>
        <v>000211</v>
      </c>
      <c r="K8" s="6">
        <v>43788</v>
      </c>
      <c r="L8" s="7" t="str">
        <f>"000211"</f>
        <v>000211</v>
      </c>
      <c r="M8" s="6">
        <v>43789</v>
      </c>
      <c r="N8" s="7">
        <v>16</v>
      </c>
      <c r="O8" s="7" t="str">
        <f>""</f>
        <v/>
      </c>
      <c r="P8" s="7"/>
      <c r="Q8" s="11">
        <v>2.4209700000000001</v>
      </c>
      <c r="R8" s="11">
        <v>0.19971</v>
      </c>
      <c r="S8" s="11">
        <v>2.22126</v>
      </c>
      <c r="T8" s="7">
        <v>149</v>
      </c>
      <c r="U8" s="6">
        <v>43685</v>
      </c>
      <c r="V8" s="7">
        <v>0</v>
      </c>
      <c r="W8" s="10" t="s">
        <v>50</v>
      </c>
      <c r="X8" s="7" t="s">
        <v>34</v>
      </c>
      <c r="Y8" s="10" t="s">
        <v>33</v>
      </c>
      <c r="Z8" s="7" t="s">
        <v>37</v>
      </c>
      <c r="AA8" s="10" t="s">
        <v>38</v>
      </c>
      <c r="AB8" s="11">
        <f>Q8/100</f>
        <v>2.4209700000000001E-2</v>
      </c>
    </row>
    <row r="9" spans="1:28" x14ac:dyDescent="0.35">
      <c r="A9" s="4">
        <v>4912</v>
      </c>
      <c r="B9" s="5" t="s">
        <v>54</v>
      </c>
      <c r="C9" s="6">
        <v>43696</v>
      </c>
      <c r="D9" s="7">
        <v>155</v>
      </c>
      <c r="E9" s="8" t="s">
        <v>41</v>
      </c>
      <c r="F9" s="7" t="s">
        <v>55</v>
      </c>
      <c r="G9" s="10" t="s">
        <v>56</v>
      </c>
      <c r="H9" s="7" t="str">
        <f>"000027"</f>
        <v>000027</v>
      </c>
      <c r="I9" s="6">
        <v>43012</v>
      </c>
      <c r="J9" s="7" t="str">
        <f>"000017"</f>
        <v>000017</v>
      </c>
      <c r="K9" s="6">
        <v>43147</v>
      </c>
      <c r="L9" s="7" t="str">
        <f>"000037"</f>
        <v>000037</v>
      </c>
      <c r="M9" s="6">
        <v>43186</v>
      </c>
      <c r="N9" s="7">
        <v>17</v>
      </c>
      <c r="O9" s="7" t="str">
        <f>"004494"</f>
        <v>004494</v>
      </c>
      <c r="P9" s="6">
        <v>43691</v>
      </c>
      <c r="Q9" s="11">
        <v>12.329000000000001</v>
      </c>
      <c r="R9" s="11">
        <v>0.6865</v>
      </c>
      <c r="S9" s="11">
        <v>11.6425</v>
      </c>
      <c r="T9" s="7">
        <v>158</v>
      </c>
      <c r="U9" s="6">
        <v>43696</v>
      </c>
      <c r="V9" s="7">
        <v>9986325978</v>
      </c>
      <c r="W9" s="10" t="s">
        <v>57</v>
      </c>
      <c r="X9" s="7" t="s">
        <v>30</v>
      </c>
      <c r="Y9" s="10" t="s">
        <v>31</v>
      </c>
      <c r="Z9" s="7" t="s">
        <v>39</v>
      </c>
      <c r="AA9" s="10" t="s">
        <v>40</v>
      </c>
      <c r="AB9" s="11">
        <f>Q9/100</f>
        <v>0.12329000000000001</v>
      </c>
    </row>
    <row r="10" spans="1:28" x14ac:dyDescent="0.35">
      <c r="A10" s="4">
        <v>4913</v>
      </c>
      <c r="B10" s="5" t="s">
        <v>58</v>
      </c>
      <c r="C10" s="6">
        <v>43726</v>
      </c>
      <c r="D10" s="7">
        <v>155</v>
      </c>
      <c r="E10" s="8" t="s">
        <v>41</v>
      </c>
      <c r="F10" s="7" t="s">
        <v>59</v>
      </c>
      <c r="G10" s="10" t="s">
        <v>60</v>
      </c>
      <c r="H10" s="7" t="str">
        <f>"000038"</f>
        <v>000038</v>
      </c>
      <c r="I10" s="6">
        <v>43291</v>
      </c>
      <c r="J10" s="7" t="str">
        <f>"000069"</f>
        <v>000069</v>
      </c>
      <c r="K10" s="6">
        <v>43545</v>
      </c>
      <c r="L10" s="7" t="str">
        <f>"000159"</f>
        <v>000159</v>
      </c>
      <c r="M10" s="6">
        <v>43554</v>
      </c>
      <c r="N10" s="7">
        <v>17</v>
      </c>
      <c r="O10" s="7" t="str">
        <f>"004995"</f>
        <v>004995</v>
      </c>
      <c r="P10" s="6">
        <v>43719</v>
      </c>
      <c r="Q10" s="11">
        <v>4.7514000000000003</v>
      </c>
      <c r="R10" s="11">
        <v>0.19625000000000001</v>
      </c>
      <c r="S10" s="11">
        <v>4.5551500000000003</v>
      </c>
      <c r="T10" s="7">
        <v>191</v>
      </c>
      <c r="U10" s="6">
        <v>43726</v>
      </c>
      <c r="V10" s="7">
        <v>9845188394</v>
      </c>
      <c r="W10" s="10" t="s">
        <v>61</v>
      </c>
      <c r="X10" s="7" t="s">
        <v>35</v>
      </c>
      <c r="Y10" s="10" t="s">
        <v>36</v>
      </c>
      <c r="Z10" s="7" t="s">
        <v>39</v>
      </c>
      <c r="AA10" s="10" t="s">
        <v>40</v>
      </c>
      <c r="AB10" s="11">
        <f>Q10/100</f>
        <v>4.7514000000000001E-2</v>
      </c>
    </row>
    <row r="11" spans="1:28" x14ac:dyDescent="0.35">
      <c r="A11" s="4">
        <v>4914</v>
      </c>
      <c r="B11" s="5" t="s">
        <v>58</v>
      </c>
      <c r="C11" s="6">
        <v>43731</v>
      </c>
      <c r="D11" s="7">
        <v>155</v>
      </c>
      <c r="E11" s="8" t="s">
        <v>41</v>
      </c>
      <c r="F11" s="7" t="s">
        <v>62</v>
      </c>
      <c r="G11" s="10" t="s">
        <v>63</v>
      </c>
      <c r="H11" s="7" t="str">
        <f>"000094"</f>
        <v>000094</v>
      </c>
      <c r="I11" s="6">
        <v>43248</v>
      </c>
      <c r="J11" s="7" t="str">
        <f>"000008"</f>
        <v>000008</v>
      </c>
      <c r="K11" s="6">
        <v>43248</v>
      </c>
      <c r="L11" s="7" t="str">
        <f>"000011"</f>
        <v>000011</v>
      </c>
      <c r="M11" s="6">
        <v>43248</v>
      </c>
      <c r="N11" s="7">
        <v>18</v>
      </c>
      <c r="O11" s="7" t="str">
        <f>"005208"</f>
        <v>005208</v>
      </c>
      <c r="P11" s="6">
        <v>43727</v>
      </c>
      <c r="Q11" s="11">
        <v>49.6267</v>
      </c>
      <c r="R11" s="11">
        <v>4.7642499999999997</v>
      </c>
      <c r="S11" s="11">
        <v>44.862450000000003</v>
      </c>
      <c r="T11" s="7">
        <v>197</v>
      </c>
      <c r="U11" s="6">
        <v>43731</v>
      </c>
      <c r="V11" s="7">
        <v>9448493639</v>
      </c>
      <c r="W11" s="10" t="s">
        <v>64</v>
      </c>
      <c r="X11" s="7" t="s">
        <v>65</v>
      </c>
      <c r="Y11" s="10" t="s">
        <v>66</v>
      </c>
      <c r="Z11" s="7" t="s">
        <v>67</v>
      </c>
      <c r="AA11" s="10" t="s">
        <v>68</v>
      </c>
      <c r="AB11" s="11">
        <f>Q11/100</f>
        <v>0.49626700000000001</v>
      </c>
    </row>
    <row r="12" spans="1:28" x14ac:dyDescent="0.35">
      <c r="A12" s="4">
        <v>4915</v>
      </c>
      <c r="B12" s="5" t="s">
        <v>69</v>
      </c>
      <c r="C12" s="6">
        <v>43752</v>
      </c>
      <c r="D12" s="4">
        <v>155</v>
      </c>
      <c r="E12" s="8" t="s">
        <v>41</v>
      </c>
      <c r="F12" s="7" t="s">
        <v>70</v>
      </c>
      <c r="G12" s="8" t="s">
        <v>71</v>
      </c>
      <c r="H12" s="7" t="str">
        <f>"00004A"</f>
        <v>00004A</v>
      </c>
      <c r="I12" s="6">
        <v>42629</v>
      </c>
      <c r="J12" s="7" t="str">
        <f>"000027"</f>
        <v>000027</v>
      </c>
      <c r="K12" s="6">
        <v>42885</v>
      </c>
      <c r="L12" s="7" t="str">
        <f>"000053"</f>
        <v>000053</v>
      </c>
      <c r="M12" s="6">
        <v>42886</v>
      </c>
      <c r="N12" s="7">
        <v>16</v>
      </c>
      <c r="O12" s="7" t="str">
        <f>"005515"</f>
        <v>005515</v>
      </c>
      <c r="P12" s="6">
        <v>43739</v>
      </c>
      <c r="Q12" s="9">
        <v>7.94</v>
      </c>
      <c r="R12" s="9">
        <v>1.0726</v>
      </c>
      <c r="S12" s="9">
        <v>6.8673999999999999</v>
      </c>
      <c r="T12" s="7">
        <v>13</v>
      </c>
      <c r="U12" s="6">
        <v>43752</v>
      </c>
      <c r="V12" s="7">
        <v>9535252126</v>
      </c>
      <c r="W12" s="8" t="s">
        <v>72</v>
      </c>
      <c r="X12" s="7" t="s">
        <v>30</v>
      </c>
      <c r="Y12" s="8" t="s">
        <v>31</v>
      </c>
      <c r="Z12" s="7" t="s">
        <v>39</v>
      </c>
      <c r="AA12" s="8" t="s">
        <v>40</v>
      </c>
      <c r="AB12" s="9">
        <v>7.9399999999999998E-2</v>
      </c>
    </row>
    <row r="13" spans="1:28" x14ac:dyDescent="0.35">
      <c r="A13" s="4">
        <v>4916</v>
      </c>
      <c r="B13" s="5" t="s">
        <v>73</v>
      </c>
      <c r="C13" s="6">
        <v>43777</v>
      </c>
      <c r="D13" s="4">
        <v>155</v>
      </c>
      <c r="E13" s="8" t="s">
        <v>41</v>
      </c>
      <c r="F13" s="7" t="s">
        <v>74</v>
      </c>
      <c r="G13" s="8" t="s">
        <v>75</v>
      </c>
      <c r="H13" s="7" t="str">
        <f>"000052"</f>
        <v>000052</v>
      </c>
      <c r="I13" s="6">
        <v>42935</v>
      </c>
      <c r="J13" s="7" t="str">
        <f>"000091"</f>
        <v>000091</v>
      </c>
      <c r="K13" s="6">
        <v>43363</v>
      </c>
      <c r="L13" s="7" t="str">
        <f>"000092"</f>
        <v>000092</v>
      </c>
      <c r="M13" s="6">
        <v>43363</v>
      </c>
      <c r="N13" s="7">
        <v>17</v>
      </c>
      <c r="O13" s="7" t="str">
        <f>"006105"</f>
        <v>006105</v>
      </c>
      <c r="P13" s="6">
        <v>43775</v>
      </c>
      <c r="Q13" s="9">
        <v>1.2566299999999999</v>
      </c>
      <c r="R13" s="9">
        <v>0.10122</v>
      </c>
      <c r="S13" s="9">
        <v>1.15541</v>
      </c>
      <c r="T13" s="7">
        <v>13</v>
      </c>
      <c r="U13" s="6">
        <v>43777</v>
      </c>
      <c r="V13" s="7">
        <v>0</v>
      </c>
      <c r="W13" s="8" t="s">
        <v>76</v>
      </c>
      <c r="X13" s="7" t="s">
        <v>77</v>
      </c>
      <c r="Y13" s="8" t="s">
        <v>78</v>
      </c>
      <c r="Z13" s="7" t="s">
        <v>37</v>
      </c>
      <c r="AA13" s="8" t="s">
        <v>38</v>
      </c>
      <c r="AB13" s="9">
        <v>1.2566299999999999E-2</v>
      </c>
    </row>
    <row r="14" spans="1:28" x14ac:dyDescent="0.35">
      <c r="A14" s="4">
        <v>4917</v>
      </c>
      <c r="B14" s="5" t="s">
        <v>73</v>
      </c>
      <c r="C14" s="6">
        <v>43777</v>
      </c>
      <c r="D14" s="4">
        <v>155</v>
      </c>
      <c r="E14" s="8" t="s">
        <v>41</v>
      </c>
      <c r="F14" s="7" t="s">
        <v>79</v>
      </c>
      <c r="G14" s="8" t="s">
        <v>80</v>
      </c>
      <c r="H14" s="7" t="str">
        <f>"000041"</f>
        <v>000041</v>
      </c>
      <c r="I14" s="6">
        <v>42935</v>
      </c>
      <c r="J14" s="7" t="str">
        <f>"000089"</f>
        <v>000089</v>
      </c>
      <c r="K14" s="6">
        <v>43363</v>
      </c>
      <c r="L14" s="7" t="str">
        <f>"000093"</f>
        <v>000093</v>
      </c>
      <c r="M14" s="6">
        <v>43363</v>
      </c>
      <c r="N14" s="7">
        <v>17</v>
      </c>
      <c r="O14" s="7" t="str">
        <f>"006106"</f>
        <v>006106</v>
      </c>
      <c r="P14" s="6">
        <v>43775</v>
      </c>
      <c r="Q14" s="9">
        <v>0.43332999999999999</v>
      </c>
      <c r="R14" s="9">
        <v>3.0779999999999998E-2</v>
      </c>
      <c r="S14" s="9">
        <v>0.40255000000000002</v>
      </c>
      <c r="T14" s="7">
        <v>13</v>
      </c>
      <c r="U14" s="6">
        <v>43777</v>
      </c>
      <c r="V14" s="7">
        <v>0</v>
      </c>
      <c r="W14" s="8" t="s">
        <v>81</v>
      </c>
      <c r="X14" s="7" t="s">
        <v>77</v>
      </c>
      <c r="Y14" s="8" t="s">
        <v>78</v>
      </c>
      <c r="Z14" s="7" t="s">
        <v>37</v>
      </c>
      <c r="AA14" s="8" t="s">
        <v>38</v>
      </c>
      <c r="AB14" s="9">
        <v>4.3333E-3</v>
      </c>
    </row>
    <row r="15" spans="1:28" x14ac:dyDescent="0.35">
      <c r="A15" s="4">
        <v>4918</v>
      </c>
      <c r="B15" s="5" t="s">
        <v>73</v>
      </c>
      <c r="C15" s="6">
        <v>43783</v>
      </c>
      <c r="D15" s="4">
        <v>155</v>
      </c>
      <c r="E15" s="8" t="s">
        <v>41</v>
      </c>
      <c r="F15" s="7" t="s">
        <v>82</v>
      </c>
      <c r="G15" s="8" t="s">
        <v>83</v>
      </c>
      <c r="H15" s="7" t="str">
        <f>"000086"</f>
        <v>000086</v>
      </c>
      <c r="I15" s="6">
        <v>43519</v>
      </c>
      <c r="J15" s="7" t="str">
        <f>"000092"</f>
        <v>000092</v>
      </c>
      <c r="K15" s="6">
        <v>43763</v>
      </c>
      <c r="L15" s="7" t="str">
        <f>"000091"</f>
        <v>000091</v>
      </c>
      <c r="M15" s="6">
        <v>43766</v>
      </c>
      <c r="N15" s="7">
        <v>17</v>
      </c>
      <c r="O15" s="7" t="str">
        <f>"006215"</f>
        <v>006215</v>
      </c>
      <c r="P15" s="6">
        <v>43782</v>
      </c>
      <c r="Q15" s="9">
        <v>4.0170199999999996</v>
      </c>
      <c r="R15" s="9">
        <v>0.3972</v>
      </c>
      <c r="S15" s="9">
        <v>3.6198199999999998</v>
      </c>
      <c r="T15" s="7">
        <v>13</v>
      </c>
      <c r="U15" s="6">
        <v>43783</v>
      </c>
      <c r="V15" s="7">
        <v>9964503178</v>
      </c>
      <c r="W15" s="8" t="s">
        <v>84</v>
      </c>
      <c r="X15" s="7" t="s">
        <v>85</v>
      </c>
      <c r="Y15" s="8" t="s">
        <v>86</v>
      </c>
      <c r="Z15" s="7" t="s">
        <v>67</v>
      </c>
      <c r="AA15" s="8" t="s">
        <v>68</v>
      </c>
      <c r="AB15" s="9">
        <v>4.0170199999999996E-2</v>
      </c>
    </row>
    <row r="16" spans="1:28" x14ac:dyDescent="0.35">
      <c r="A16" s="4">
        <v>4919</v>
      </c>
      <c r="B16" s="5" t="s">
        <v>73</v>
      </c>
      <c r="C16" s="6">
        <v>43783</v>
      </c>
      <c r="D16" s="4">
        <v>155</v>
      </c>
      <c r="E16" s="8" t="s">
        <v>41</v>
      </c>
      <c r="F16" s="7" t="s">
        <v>87</v>
      </c>
      <c r="G16" s="8" t="s">
        <v>88</v>
      </c>
      <c r="H16" s="7" t="str">
        <f>"000010"</f>
        <v>000010</v>
      </c>
      <c r="I16" s="6">
        <v>43615</v>
      </c>
      <c r="J16" s="7" t="str">
        <f>"000089"</f>
        <v>000089</v>
      </c>
      <c r="K16" s="6">
        <v>43761</v>
      </c>
      <c r="L16" s="7" t="str">
        <f>"000093"</f>
        <v>000093</v>
      </c>
      <c r="M16" s="6">
        <v>43766</v>
      </c>
      <c r="N16" s="7">
        <v>17</v>
      </c>
      <c r="O16" s="7" t="str">
        <f>"006217"</f>
        <v>006217</v>
      </c>
      <c r="P16" s="6">
        <v>43782</v>
      </c>
      <c r="Q16" s="9">
        <v>2.0019999999999998</v>
      </c>
      <c r="R16" s="9">
        <v>0.17799999999999999</v>
      </c>
      <c r="S16" s="9">
        <v>1.8240000000000001</v>
      </c>
      <c r="T16" s="7">
        <v>13</v>
      </c>
      <c r="U16" s="6">
        <v>43783</v>
      </c>
      <c r="V16" s="7">
        <v>8095000059</v>
      </c>
      <c r="W16" s="8" t="s">
        <v>89</v>
      </c>
      <c r="X16" s="7" t="s">
        <v>85</v>
      </c>
      <c r="Y16" s="8" t="s">
        <v>86</v>
      </c>
      <c r="Z16" s="7" t="s">
        <v>67</v>
      </c>
      <c r="AA16" s="8" t="s">
        <v>68</v>
      </c>
      <c r="AB16" s="9">
        <v>2.0019999999999996E-2</v>
      </c>
    </row>
    <row r="17" spans="1:28" x14ac:dyDescent="0.35">
      <c r="A17" s="4">
        <v>4920</v>
      </c>
      <c r="B17" s="5" t="s">
        <v>90</v>
      </c>
      <c r="C17" s="6">
        <v>43805</v>
      </c>
      <c r="D17" s="4">
        <v>155</v>
      </c>
      <c r="E17" s="8" t="s">
        <v>41</v>
      </c>
      <c r="F17" s="7" t="s">
        <v>48</v>
      </c>
      <c r="G17" s="8" t="s">
        <v>49</v>
      </c>
      <c r="H17" s="7" t="str">
        <f>"000004"</f>
        <v>000004</v>
      </c>
      <c r="I17" s="6">
        <v>42930</v>
      </c>
      <c r="J17" s="7" t="str">
        <f>"000211"</f>
        <v>000211</v>
      </c>
      <c r="K17" s="6">
        <v>43788</v>
      </c>
      <c r="L17" s="7" t="str">
        <f>"000211"</f>
        <v>000211</v>
      </c>
      <c r="M17" s="6">
        <v>43789</v>
      </c>
      <c r="N17" s="7">
        <v>16</v>
      </c>
      <c r="O17" s="7" t="str">
        <f>"006596"</f>
        <v>006596</v>
      </c>
      <c r="P17" s="6">
        <v>43803</v>
      </c>
      <c r="Q17" s="9">
        <v>2.4209700000000001</v>
      </c>
      <c r="R17" s="9">
        <v>0.21770999999999999</v>
      </c>
      <c r="S17" s="9">
        <v>2.2032600000000002</v>
      </c>
      <c r="T17" s="7">
        <v>13</v>
      </c>
      <c r="U17" s="6">
        <v>43805</v>
      </c>
      <c r="V17" s="7">
        <v>0</v>
      </c>
      <c r="W17" s="8" t="s">
        <v>50</v>
      </c>
      <c r="X17" s="7" t="s">
        <v>34</v>
      </c>
      <c r="Y17" s="8" t="s">
        <v>33</v>
      </c>
      <c r="Z17" s="7" t="s">
        <v>37</v>
      </c>
      <c r="AA17" s="8" t="s">
        <v>38</v>
      </c>
      <c r="AB17" s="9">
        <v>2.4209700000000001E-2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2020-01-30T06:58:10Z</dcterms:modified>
</cp:coreProperties>
</file>