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<sst xmlns="http://schemas.openxmlformats.org/spreadsheetml/2006/main" count="172" uniqueCount="83">
  <si>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</si>
  <si>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</si>
  <si>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</si>
  <si>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</si>
  <si>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</si>
  <si>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</si>
  <si>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</si>
  <si>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</si>
  <si>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</si>
  <si>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</si>
  <si>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</si>
  <si>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</si>
  <si>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</si>
  <si>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</si>
  <si>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</si>
  <si>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</si>
  <si>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</si>
  <si>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</si>
  <si>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</si>
  <si>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</si>
  <si>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</si>
  <si>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</si>
  <si>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</si>
  <si>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</si>
  <si>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</si>
  <si>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</si>
  <si>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</si>
  <si>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</si>
  <si>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</si>
  <si>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</si>
  <si>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</si>
  <si>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</si>
  <si>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</si>
  <si>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</si>
  <si>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</si>
  <si>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</si>
  <si>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ddo258</t>
  </si>
  <si>
    <t xml:space="preserve"> Executive Engineer Electrical South Zone</t>
  </si>
  <si>
    <t>ddo420</t>
  </si>
  <si>
    <t xml:space="preserve"> Assistant Executive Engineer Basavanagudi South Zone</t>
  </si>
  <si>
    <t>Sri Nagara</t>
  </si>
  <si>
    <t>156-16-000005</t>
  </si>
  <si>
    <t>Operation and Maintenance of Street Lighting System in Ward No.156 Package S-15A of South Zone</t>
  </si>
  <si>
    <t>M/S Venkateshwara Electricals</t>
  </si>
  <si>
    <t>156-17-000028</t>
  </si>
  <si>
    <t>Engagement of Gangman and Hiring of Troctor Tippers for maintenance of road side drains and other civil works in ward no 156 Srinagara</t>
  </si>
  <si>
    <t>Sri. K.M Lokesh</t>
  </si>
  <si>
    <t>156-17-000024</t>
  </si>
  <si>
    <t>Providing drinking water works in Ward No 156 in Basavangudi Division</t>
  </si>
  <si>
    <t>Executive Engineer-3, KRIDL (South)</t>
  </si>
  <si>
    <t>156-16-000011</t>
  </si>
  <si>
    <t>Construction of Steps and Road, Drain at Srinagara Gutte in Ward-156.</t>
  </si>
  <si>
    <t>Sri. Gangadhar B</t>
  </si>
  <si>
    <t>July</t>
  </si>
  <si>
    <t>156-17-000020</t>
  </si>
  <si>
    <t>Improvements to Drains and Footpath BSK 1st stage, Ramanjaneya road North side and Pipeline to 9th main upto Srinagara Bus Stop in Ward No.156.</t>
  </si>
  <si>
    <t>K.Kodanda babu</t>
  </si>
  <si>
    <t>CONST OF COMMUNITY HALL NEAR KALIDASA L/O CIRCLE IN WARD NO.53</t>
  </si>
  <si>
    <t>Polwar Gopalakrishna</t>
  </si>
  <si>
    <t>P2650</t>
  </si>
  <si>
    <t>Reserve fund for Spillover Works</t>
  </si>
  <si>
    <t>August</t>
  </si>
  <si>
    <t>156-17-000021</t>
  </si>
  <si>
    <t>Improvements to Drains and Footpath and Drains, Providing Asphalting to Damaged roads BSK 1st Stage from 10th main to 21st main in Ward No.156.</t>
  </si>
  <si>
    <t>K.P Raveen</t>
  </si>
  <si>
    <t>156-17-000013</t>
  </si>
  <si>
    <t>Emergency Works in Ward No-156.</t>
  </si>
  <si>
    <t>G.Gangadhar</t>
  </si>
  <si>
    <t>156-13-000002</t>
  </si>
  <si>
    <t>October</t>
  </si>
  <si>
    <t>156-17-000010</t>
  </si>
  <si>
    <t>Maintenance of Ward by Silt and Tractor in Ward No.156</t>
  </si>
  <si>
    <t>Chandramohan. S</t>
  </si>
  <si>
    <t>156-16-000022</t>
  </si>
  <si>
    <t>Providing sinking commissioning of borewell at near weavers colony Banashankari temple in ward no 156</t>
  </si>
  <si>
    <t>H. VENKATESH</t>
  </si>
  <si>
    <t>P1802</t>
  </si>
  <si>
    <t>Water Supply New Areas</t>
  </si>
  <si>
    <t>156-16-000023</t>
  </si>
  <si>
    <t>Providing sinking commissioning of borewell at near 12th main and surrounding areas 7th cross Raghavendra Block in ward no 156</t>
  </si>
  <si>
    <t>December</t>
  </si>
  <si>
    <t>156-16-000024</t>
  </si>
  <si>
    <t>Providing sinking commissioning of borewell at Nagendra Block 1st main road in ward no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</si>
</sst>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workbookViewId="0">
      <selection activeCell="F8" sqref="F8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4921</v>
      </c>
      <c r="B2" s="5" t="s">
        <v>28</v>
      </c>
      <c r="C2" s="6">
        <v>43567</v>
      </c>
      <c r="D2" s="7">
        <v>156</v>
      </c>
      <c r="E2" s="8" t="s">
        <v>40</v>
      </c>
      <c r="F2" s="7" t="s">
        <v>41</v>
      </c>
      <c r="G2" s="8" t="s">
        <v>42</v>
      </c>
      <c r="H2" s="7" t="str">
        <f>"000037"</f>
        <v>000037</v>
      </c>
      <c r="I2" s="6">
        <v>42934</v>
      </c>
      <c r="J2" s="7" t="str">
        <f>"000007"</f>
        <v>000007</v>
      </c>
      <c r="K2" s="6">
        <v>43582</v>
      </c>
      <c r="L2" s="7" t="str">
        <f>"000006"</f>
        <v>000006</v>
      </c>
      <c r="M2" s="6">
        <v>43582</v>
      </c>
      <c r="N2" s="7">
        <v>16</v>
      </c>
      <c r="O2" s="7" t="str">
        <f>""</f>
        <v/>
      </c>
      <c r="P2" s="6"/>
      <c r="Q2" s="9">
        <v>4.2231699999999996</v>
      </c>
      <c r="R2" s="9">
        <v>0.36582999999999999</v>
      </c>
      <c r="S2" s="9">
        <v>3.8573400000000002</v>
      </c>
      <c r="T2" s="7">
        <v>17</v>
      </c>
      <c r="U2" s="6">
        <v>43567</v>
      </c>
      <c r="V2" s="7">
        <v>0</v>
      </c>
      <c r="W2" s="8" t="s">
        <v>43</v>
      </c>
      <c r="X2" s="7" t="s">
        <v>33</v>
      </c>
      <c r="Y2" s="8" t="s">
        <v>32</v>
      </c>
      <c r="Z2" s="7" t="s">
        <v>36</v>
      </c>
      <c r="AA2" s="8" t="s">
        <v>37</v>
      </c>
      <c r="AB2" s="9">
        <f t="shared" ref="AB2:AB12" si="0">Q2/100</f>
        <v>4.2231699999999997E-2</v>
      </c>
    </row>
    <row r="3" spans="1:28" x14ac:dyDescent="0.35">
      <c r="A3" s="4">
        <v>4922</v>
      </c>
      <c r="B3" s="5" t="s">
        <v>28</v>
      </c>
      <c r="C3" s="6">
        <v>43575</v>
      </c>
      <c r="D3" s="7">
        <v>156</v>
      </c>
      <c r="E3" s="8" t="s">
        <v>40</v>
      </c>
      <c r="F3" s="7" t="s">
        <v>41</v>
      </c>
      <c r="G3" s="8" t="s">
        <v>42</v>
      </c>
      <c r="H3" s="7" t="str">
        <f>"000037"</f>
        <v>000037</v>
      </c>
      <c r="I3" s="6">
        <v>42934</v>
      </c>
      <c r="J3" s="7" t="str">
        <f>"000007"</f>
        <v>000007</v>
      </c>
      <c r="K3" s="6">
        <v>43582</v>
      </c>
      <c r="L3" s="7" t="str">
        <f>"000006"</f>
        <v>000006</v>
      </c>
      <c r="M3" s="6">
        <v>43582</v>
      </c>
      <c r="N3" s="7">
        <v>16</v>
      </c>
      <c r="O3" s="7" t="str">
        <f>""</f>
        <v/>
      </c>
      <c r="P3" s="6"/>
      <c r="Q3" s="9">
        <v>4.2231699999999996</v>
      </c>
      <c r="R3" s="9">
        <v>0.37179000000000001</v>
      </c>
      <c r="S3" s="9">
        <v>3.8513799999999998</v>
      </c>
      <c r="T3" s="7">
        <v>20</v>
      </c>
      <c r="U3" s="6">
        <v>43575</v>
      </c>
      <c r="V3" s="7">
        <v>0</v>
      </c>
      <c r="W3" s="8" t="s">
        <v>43</v>
      </c>
      <c r="X3" s="7" t="s">
        <v>33</v>
      </c>
      <c r="Y3" s="8" t="s">
        <v>32</v>
      </c>
      <c r="Z3" s="7" t="s">
        <v>36</v>
      </c>
      <c r="AA3" s="8" t="s">
        <v>37</v>
      </c>
      <c r="AB3" s="9">
        <f t="shared" si="0"/>
        <v>4.2231699999999997E-2</v>
      </c>
    </row>
    <row r="4" spans="1:28" x14ac:dyDescent="0.35">
      <c r="A4" s="4">
        <v>4923</v>
      </c>
      <c r="B4" s="5" t="s">
        <v>28</v>
      </c>
      <c r="C4" s="6">
        <v>43578</v>
      </c>
      <c r="D4" s="7">
        <v>156</v>
      </c>
      <c r="E4" s="8" t="s">
        <v>40</v>
      </c>
      <c r="F4" s="7" t="s">
        <v>44</v>
      </c>
      <c r="G4" s="8" t="s">
        <v>45</v>
      </c>
      <c r="H4" s="7" t="str">
        <f>"000045"</f>
        <v>000045</v>
      </c>
      <c r="I4" s="6">
        <v>43309</v>
      </c>
      <c r="J4" s="7" t="str">
        <f>"000068"</f>
        <v>000068</v>
      </c>
      <c r="K4" s="6">
        <v>43531</v>
      </c>
      <c r="L4" s="7" t="str">
        <f>"000153"</f>
        <v>000153</v>
      </c>
      <c r="M4" s="6">
        <v>43535</v>
      </c>
      <c r="N4" s="7">
        <v>17</v>
      </c>
      <c r="O4" s="7" t="str">
        <f>"000699"</f>
        <v>000699</v>
      </c>
      <c r="P4" s="6">
        <v>43577</v>
      </c>
      <c r="Q4" s="9">
        <v>6.1959999999999997</v>
      </c>
      <c r="R4" s="9">
        <v>0.25609999999999999</v>
      </c>
      <c r="S4" s="9">
        <v>5.9398999999999997</v>
      </c>
      <c r="T4" s="7">
        <v>24</v>
      </c>
      <c r="U4" s="6">
        <v>43578</v>
      </c>
      <c r="V4" s="7">
        <v>9845643063</v>
      </c>
      <c r="W4" s="8" t="s">
        <v>46</v>
      </c>
      <c r="X4" s="7" t="s">
        <v>34</v>
      </c>
      <c r="Y4" s="8" t="s">
        <v>35</v>
      </c>
      <c r="Z4" s="7" t="s">
        <v>38</v>
      </c>
      <c r="AA4" s="8" t="s">
        <v>39</v>
      </c>
      <c r="AB4" s="9">
        <f t="shared" si="0"/>
        <v>6.1959999999999994E-2</v>
      </c>
    </row>
    <row r="5" spans="1:28" x14ac:dyDescent="0.35">
      <c r="A5" s="4">
        <v>4924</v>
      </c>
      <c r="B5" s="5" t="s">
        <v>31</v>
      </c>
      <c r="C5" s="6">
        <v>43591</v>
      </c>
      <c r="D5" s="7">
        <v>156</v>
      </c>
      <c r="E5" s="8" t="s">
        <v>40</v>
      </c>
      <c r="F5" s="7" t="s">
        <v>47</v>
      </c>
      <c r="G5" s="8" t="s">
        <v>48</v>
      </c>
      <c r="H5" s="7" t="str">
        <f>"000068"</f>
        <v>000068</v>
      </c>
      <c r="I5" s="6">
        <v>43179</v>
      </c>
      <c r="J5" s="7" t="str">
        <f>"000066"</f>
        <v>000066</v>
      </c>
      <c r="K5" s="6">
        <v>43523</v>
      </c>
      <c r="L5" s="7" t="str">
        <f>"000154"</f>
        <v>000154</v>
      </c>
      <c r="M5" s="6">
        <v>43549</v>
      </c>
      <c r="N5" s="7">
        <v>17</v>
      </c>
      <c r="O5" s="7" t="str">
        <f>"001318"</f>
        <v>001318</v>
      </c>
      <c r="P5" s="6">
        <v>43588</v>
      </c>
      <c r="Q5" s="9">
        <v>12.704700000000001</v>
      </c>
      <c r="R5" s="9">
        <v>1.5503</v>
      </c>
      <c r="S5" s="9">
        <v>11.154400000000001</v>
      </c>
      <c r="T5" s="7">
        <v>35</v>
      </c>
      <c r="U5" s="6">
        <v>43591</v>
      </c>
      <c r="V5" s="7">
        <v>9845085903</v>
      </c>
      <c r="W5" s="8" t="s">
        <v>49</v>
      </c>
      <c r="X5" s="7" t="s">
        <v>34</v>
      </c>
      <c r="Y5" s="8" t="s">
        <v>35</v>
      </c>
      <c r="Z5" s="7" t="s">
        <v>38</v>
      </c>
      <c r="AA5" s="8" t="s">
        <v>39</v>
      </c>
      <c r="AB5" s="9">
        <f t="shared" si="0"/>
        <v>0.12704700000000002</v>
      </c>
    </row>
    <row r="6" spans="1:28" x14ac:dyDescent="0.35">
      <c r="A6" s="4">
        <v>4925</v>
      </c>
      <c r="B6" s="5" t="s">
        <v>31</v>
      </c>
      <c r="C6" s="6">
        <v>43591</v>
      </c>
      <c r="D6" s="7">
        <v>156</v>
      </c>
      <c r="E6" s="8" t="s">
        <v>40</v>
      </c>
      <c r="F6" s="7" t="s">
        <v>50</v>
      </c>
      <c r="G6" s="8" t="s">
        <v>51</v>
      </c>
      <c r="H6" s="7" t="str">
        <f>"000004"</f>
        <v>000004</v>
      </c>
      <c r="I6" s="6">
        <v>42831</v>
      </c>
      <c r="J6" s="7" t="str">
        <f>"000003"</f>
        <v>000003</v>
      </c>
      <c r="K6" s="6">
        <v>42947</v>
      </c>
      <c r="L6" s="7" t="str">
        <f>"000003"</f>
        <v>000003</v>
      </c>
      <c r="M6" s="6">
        <v>42947</v>
      </c>
      <c r="N6" s="7">
        <v>16</v>
      </c>
      <c r="O6" s="7" t="str">
        <f>"001205"</f>
        <v>001205</v>
      </c>
      <c r="P6" s="6">
        <v>43582</v>
      </c>
      <c r="Q6" s="9">
        <v>9.58</v>
      </c>
      <c r="R6" s="9">
        <v>0.72433000000000003</v>
      </c>
      <c r="S6" s="9">
        <v>8.8556699999999999</v>
      </c>
      <c r="T6" s="7">
        <v>37</v>
      </c>
      <c r="U6" s="6">
        <v>43591</v>
      </c>
      <c r="V6" s="7">
        <v>9008631111</v>
      </c>
      <c r="W6" s="8" t="s">
        <v>52</v>
      </c>
      <c r="X6" s="7" t="s">
        <v>29</v>
      </c>
      <c r="Y6" s="8" t="s">
        <v>30</v>
      </c>
      <c r="Z6" s="7" t="s">
        <v>38</v>
      </c>
      <c r="AA6" s="8" t="s">
        <v>39</v>
      </c>
      <c r="AB6" s="9">
        <f t="shared" si="0"/>
        <v>9.5799999999999996E-2</v>
      </c>
    </row>
    <row r="7" spans="1:28" x14ac:dyDescent="0.35">
      <c r="A7" s="4">
        <v>4926</v>
      </c>
      <c r="B7" s="5" t="s">
        <v>31</v>
      </c>
      <c r="C7" s="6">
        <v>43606</v>
      </c>
      <c r="D7" s="7">
        <v>156</v>
      </c>
      <c r="E7" s="8" t="s">
        <v>40</v>
      </c>
      <c r="F7" s="7" t="s">
        <v>41</v>
      </c>
      <c r="G7" s="8" t="s">
        <v>42</v>
      </c>
      <c r="H7" s="7" t="str">
        <f>"000037"</f>
        <v>000037</v>
      </c>
      <c r="I7" s="6">
        <v>42934</v>
      </c>
      <c r="J7" s="7" t="str">
        <f>"000007"</f>
        <v>000007</v>
      </c>
      <c r="K7" s="6">
        <v>43582</v>
      </c>
      <c r="L7" s="7" t="str">
        <f>"000006"</f>
        <v>000006</v>
      </c>
      <c r="M7" s="6">
        <v>43582</v>
      </c>
      <c r="N7" s="7">
        <v>16</v>
      </c>
      <c r="O7" s="7" t="str">
        <f>"001806"</f>
        <v>001806</v>
      </c>
      <c r="P7" s="6">
        <v>43605</v>
      </c>
      <c r="Q7" s="9">
        <v>2.5339</v>
      </c>
      <c r="R7" s="9">
        <v>0.21647</v>
      </c>
      <c r="S7" s="9">
        <v>2.3174299999999999</v>
      </c>
      <c r="T7" s="7">
        <v>55</v>
      </c>
      <c r="U7" s="6">
        <v>43606</v>
      </c>
      <c r="V7" s="7">
        <v>0</v>
      </c>
      <c r="W7" s="8" t="s">
        <v>43</v>
      </c>
      <c r="X7" s="7" t="s">
        <v>33</v>
      </c>
      <c r="Y7" s="8" t="s">
        <v>32</v>
      </c>
      <c r="Z7" s="7" t="s">
        <v>36</v>
      </c>
      <c r="AA7" s="8" t="s">
        <v>37</v>
      </c>
      <c r="AB7" s="9">
        <f t="shared" si="0"/>
        <v>2.5339E-2</v>
      </c>
    </row>
    <row r="8" spans="1:28" x14ac:dyDescent="0.35">
      <c r="A8" s="4">
        <v>4927</v>
      </c>
      <c r="B8" s="5" t="s">
        <v>53</v>
      </c>
      <c r="C8" s="6">
        <v>43647</v>
      </c>
      <c r="D8" s="7">
        <v>156</v>
      </c>
      <c r="E8" s="8" t="s">
        <v>40</v>
      </c>
      <c r="F8" s="7" t="s">
        <v>54</v>
      </c>
      <c r="G8" s="10" t="s">
        <v>55</v>
      </c>
      <c r="H8" s="7" t="str">
        <f>"000031"</f>
        <v>000031</v>
      </c>
      <c r="I8" s="6">
        <v>43039</v>
      </c>
      <c r="J8" s="7" t="str">
        <f>"000013"</f>
        <v>000013</v>
      </c>
      <c r="K8" s="6">
        <v>43116</v>
      </c>
      <c r="L8" s="7" t="str">
        <f>"000024"</f>
        <v>000024</v>
      </c>
      <c r="M8" s="6">
        <v>43119</v>
      </c>
      <c r="N8" s="7">
        <v>17</v>
      </c>
      <c r="O8" s="7" t="str">
        <f>"003127"</f>
        <v>003127</v>
      </c>
      <c r="P8" s="6">
        <v>43643</v>
      </c>
      <c r="Q8" s="11">
        <v>9.3759999999999994</v>
      </c>
      <c r="R8" s="11">
        <v>0.46039999999999998</v>
      </c>
      <c r="S8" s="11">
        <v>8.9155999999999995</v>
      </c>
      <c r="T8" s="7">
        <v>96</v>
      </c>
      <c r="U8" s="6">
        <v>43647</v>
      </c>
      <c r="V8" s="7">
        <v>9964196499</v>
      </c>
      <c r="W8" s="10" t="s">
        <v>56</v>
      </c>
      <c r="X8" s="7" t="s">
        <v>29</v>
      </c>
      <c r="Y8" s="10" t="s">
        <v>30</v>
      </c>
      <c r="Z8" s="7" t="s">
        <v>38</v>
      </c>
      <c r="AA8" s="10" t="s">
        <v>39</v>
      </c>
      <c r="AB8" s="11">
        <f t="shared" si="0"/>
        <v>9.3759999999999996E-2</v>
      </c>
    </row>
    <row r="9" spans="1:28" x14ac:dyDescent="0.35">
      <c r="A9" s="4">
        <v>4928</v>
      </c>
      <c r="B9" s="5" t="s">
        <v>53</v>
      </c>
      <c r="C9" s="6">
        <v>43664</v>
      </c>
      <c r="D9" s="7">
        <v>156</v>
      </c>
      <c r="E9" s="8" t="s">
        <v>40</v>
      </c>
      <c r="F9" s="7" t="s">
        <v>41</v>
      </c>
      <c r="G9" s="10" t="s">
        <v>42</v>
      </c>
      <c r="H9" s="7" t="str">
        <f>"000037"</f>
        <v>000037</v>
      </c>
      <c r="I9" s="6">
        <v>42934</v>
      </c>
      <c r="J9" s="7" t="str">
        <f>"000180"</f>
        <v>000180</v>
      </c>
      <c r="K9" s="6">
        <v>43759</v>
      </c>
      <c r="L9" s="7" t="str">
        <f>"000179"</f>
        <v>000179</v>
      </c>
      <c r="M9" s="6">
        <v>43759</v>
      </c>
      <c r="N9" s="7">
        <v>16</v>
      </c>
      <c r="O9" s="7" t="str">
        <f>"005892"</f>
        <v>005892</v>
      </c>
      <c r="P9" s="6">
        <v>43761</v>
      </c>
      <c r="Q9" s="11">
        <v>2.5339</v>
      </c>
      <c r="R9" s="11">
        <v>0.21947</v>
      </c>
      <c r="S9" s="11">
        <v>2.3144300000000002</v>
      </c>
      <c r="T9" s="7">
        <v>115</v>
      </c>
      <c r="U9" s="6">
        <v>43664</v>
      </c>
      <c r="V9" s="7">
        <v>0</v>
      </c>
      <c r="W9" s="10" t="s">
        <v>43</v>
      </c>
      <c r="X9" s="7" t="s">
        <v>33</v>
      </c>
      <c r="Y9" s="10" t="s">
        <v>32</v>
      </c>
      <c r="Z9" s="7" t="s">
        <v>36</v>
      </c>
      <c r="AA9" s="10" t="s">
        <v>37</v>
      </c>
      <c r="AB9" s="11">
        <f t="shared" si="0"/>
        <v>2.5339E-2</v>
      </c>
    </row>
    <row r="10" spans="1:28" x14ac:dyDescent="0.35">
      <c r="A10" s="4">
        <v>4929</v>
      </c>
      <c r="B10" s="5" t="s">
        <v>53</v>
      </c>
      <c r="C10" s="6">
        <v>43664</v>
      </c>
      <c r="D10" s="7">
        <v>156</v>
      </c>
      <c r="E10" s="8" t="s">
        <v>40</v>
      </c>
      <c r="F10" s="7" t="s">
        <v>68</v>
      </c>
      <c r="G10" s="10" t="s">
        <v>57</v>
      </c>
      <c r="H10" s="7" t="str">
        <f>"000030"</f>
        <v>000030</v>
      </c>
      <c r="I10" s="6">
        <v>41977</v>
      </c>
      <c r="J10" s="7" t="str">
        <f>"000160"</f>
        <v>000160</v>
      </c>
      <c r="K10" s="6">
        <v>42024</v>
      </c>
      <c r="L10" s="7" t="str">
        <f>"000393"</f>
        <v>000393</v>
      </c>
      <c r="M10" s="6">
        <v>42063</v>
      </c>
      <c r="N10" s="7">
        <v>13</v>
      </c>
      <c r="O10" s="7" t="str">
        <f>"007770"</f>
        <v>007770</v>
      </c>
      <c r="P10" s="6">
        <v>42795</v>
      </c>
      <c r="Q10" s="11">
        <v>36.31</v>
      </c>
      <c r="R10" s="11">
        <v>3.4075000000000002</v>
      </c>
      <c r="S10" s="11">
        <v>32.902500000000003</v>
      </c>
      <c r="T10" s="7">
        <v>116</v>
      </c>
      <c r="U10" s="6">
        <v>43664</v>
      </c>
      <c r="V10" s="7">
        <v>9448638244</v>
      </c>
      <c r="W10" s="10" t="s">
        <v>58</v>
      </c>
      <c r="X10" s="7" t="s">
        <v>59</v>
      </c>
      <c r="Y10" s="10" t="s">
        <v>60</v>
      </c>
      <c r="Z10" s="7" t="s">
        <v>38</v>
      </c>
      <c r="AA10" s="10" t="s">
        <v>39</v>
      </c>
      <c r="AB10" s="11">
        <f t="shared" si="0"/>
        <v>0.36310000000000003</v>
      </c>
    </row>
    <row r="11" spans="1:28" x14ac:dyDescent="0.35">
      <c r="A11" s="4">
        <v>4930</v>
      </c>
      <c r="B11" s="5" t="s">
        <v>61</v>
      </c>
      <c r="C11" s="6">
        <v>43684</v>
      </c>
      <c r="D11" s="7">
        <v>156</v>
      </c>
      <c r="E11" s="8" t="s">
        <v>40</v>
      </c>
      <c r="F11" s="7" t="s">
        <v>62</v>
      </c>
      <c r="G11" s="10" t="s">
        <v>63</v>
      </c>
      <c r="H11" s="7" t="str">
        <f>"000012"</f>
        <v>000012</v>
      </c>
      <c r="I11" s="6">
        <v>42821</v>
      </c>
      <c r="J11" s="7" t="str">
        <f>"000024"</f>
        <v>000024</v>
      </c>
      <c r="K11" s="6">
        <v>43160</v>
      </c>
      <c r="L11" s="7" t="str">
        <f>"000032"</f>
        <v>000032</v>
      </c>
      <c r="M11" s="6">
        <v>43160</v>
      </c>
      <c r="N11" s="7">
        <v>17</v>
      </c>
      <c r="O11" s="7" t="str">
        <f>"004193"</f>
        <v>004193</v>
      </c>
      <c r="P11" s="6">
        <v>43679</v>
      </c>
      <c r="Q11" s="11">
        <v>11.88</v>
      </c>
      <c r="R11" s="11">
        <v>0.8115</v>
      </c>
      <c r="S11" s="11">
        <v>11.0685</v>
      </c>
      <c r="T11" s="7">
        <v>144</v>
      </c>
      <c r="U11" s="6">
        <v>43684</v>
      </c>
      <c r="V11" s="7">
        <v>9845769939</v>
      </c>
      <c r="W11" s="10" t="s">
        <v>64</v>
      </c>
      <c r="X11" s="7" t="s">
        <v>29</v>
      </c>
      <c r="Y11" s="10" t="s">
        <v>30</v>
      </c>
      <c r="Z11" s="7" t="s">
        <v>38</v>
      </c>
      <c r="AA11" s="10" t="s">
        <v>39</v>
      </c>
      <c r="AB11" s="11">
        <f t="shared" si="0"/>
        <v>0.1188</v>
      </c>
    </row>
    <row r="12" spans="1:28" x14ac:dyDescent="0.35">
      <c r="A12" s="4">
        <v>4931</v>
      </c>
      <c r="B12" s="5" t="s">
        <v>61</v>
      </c>
      <c r="C12" s="6">
        <v>43696</v>
      </c>
      <c r="D12" s="7">
        <v>156</v>
      </c>
      <c r="E12" s="8" t="s">
        <v>40</v>
      </c>
      <c r="F12" s="7" t="s">
        <v>65</v>
      </c>
      <c r="G12" s="10" t="s">
        <v>66</v>
      </c>
      <c r="H12" s="7" t="str">
        <f>"000026"</f>
        <v>000026</v>
      </c>
      <c r="I12" s="6">
        <v>43012</v>
      </c>
      <c r="J12" s="7" t="str">
        <f>"000032"</f>
        <v>000032</v>
      </c>
      <c r="K12" s="6">
        <v>43172</v>
      </c>
      <c r="L12" s="7" t="str">
        <f>"000041"</f>
        <v>000041</v>
      </c>
      <c r="M12" s="6">
        <v>43187</v>
      </c>
      <c r="N12" s="7">
        <v>17</v>
      </c>
      <c r="O12" s="7" t="str">
        <f>"004495"</f>
        <v>004495</v>
      </c>
      <c r="P12" s="6">
        <v>43691</v>
      </c>
      <c r="Q12" s="11">
        <v>14.03</v>
      </c>
      <c r="R12" s="11">
        <v>0.74380000000000002</v>
      </c>
      <c r="S12" s="11">
        <v>13.286199999999999</v>
      </c>
      <c r="T12" s="7">
        <v>158</v>
      </c>
      <c r="U12" s="6">
        <v>43696</v>
      </c>
      <c r="V12" s="7">
        <v>9986325978</v>
      </c>
      <c r="W12" s="10" t="s">
        <v>67</v>
      </c>
      <c r="X12" s="7" t="s">
        <v>29</v>
      </c>
      <c r="Y12" s="10" t="s">
        <v>30</v>
      </c>
      <c r="Z12" s="7" t="s">
        <v>38</v>
      </c>
      <c r="AA12" s="10" t="s">
        <v>39</v>
      </c>
      <c r="AB12" s="11">
        <f t="shared" si="0"/>
        <v>0.14029999999999998</v>
      </c>
    </row>
    <row r="13" spans="1:28" x14ac:dyDescent="0.35">
      <c r="A13" s="4">
        <v>4932</v>
      </c>
      <c r="B13" s="5" t="s">
        <v>69</v>
      </c>
      <c r="C13" s="6">
        <v>43752</v>
      </c>
      <c r="D13" s="4">
        <v>156</v>
      </c>
      <c r="E13" s="8" t="s">
        <v>40</v>
      </c>
      <c r="F13" s="7" t="s">
        <v>70</v>
      </c>
      <c r="G13" s="8" t="s">
        <v>71</v>
      </c>
      <c r="H13" s="7" t="str">
        <f>"000059"</f>
        <v>000059</v>
      </c>
      <c r="I13" s="6">
        <v>42811</v>
      </c>
      <c r="J13" s="7" t="str">
        <f>"000038"</f>
        <v>000038</v>
      </c>
      <c r="K13" s="6">
        <v>43190</v>
      </c>
      <c r="L13" s="7" t="str">
        <f>"000002"</f>
        <v>000002</v>
      </c>
      <c r="M13" s="6">
        <v>43211</v>
      </c>
      <c r="N13" s="7">
        <v>17</v>
      </c>
      <c r="O13" s="7" t="str">
        <f>"005511"</f>
        <v>005511</v>
      </c>
      <c r="P13" s="6">
        <v>43739</v>
      </c>
      <c r="Q13" s="9">
        <v>8.9350000000000005</v>
      </c>
      <c r="R13" s="9">
        <v>0.37</v>
      </c>
      <c r="S13" s="9">
        <v>8.5649999999999995</v>
      </c>
      <c r="T13" s="7">
        <v>13</v>
      </c>
      <c r="U13" s="6">
        <v>43752</v>
      </c>
      <c r="V13" s="7">
        <v>7676763113</v>
      </c>
      <c r="W13" s="8" t="s">
        <v>72</v>
      </c>
      <c r="X13" s="7" t="s">
        <v>29</v>
      </c>
      <c r="Y13" s="8" t="s">
        <v>30</v>
      </c>
      <c r="Z13" s="7" t="s">
        <v>38</v>
      </c>
      <c r="AA13" s="8" t="s">
        <v>39</v>
      </c>
      <c r="AB13" s="9">
        <v>8.9349999999999999E-2</v>
      </c>
    </row>
    <row r="14" spans="1:28" x14ac:dyDescent="0.35">
      <c r="A14" s="4">
        <v>4933</v>
      </c>
      <c r="B14" s="5" t="s">
        <v>69</v>
      </c>
      <c r="C14" s="6">
        <v>43757</v>
      </c>
      <c r="D14" s="4">
        <v>156</v>
      </c>
      <c r="E14" s="8" t="s">
        <v>40</v>
      </c>
      <c r="F14" s="7" t="s">
        <v>73</v>
      </c>
      <c r="G14" s="8" t="s">
        <v>74</v>
      </c>
      <c r="H14" s="7" t="str">
        <f>"000080"</f>
        <v>000080</v>
      </c>
      <c r="I14" s="6">
        <v>43316</v>
      </c>
      <c r="J14" s="7" t="str">
        <f>"000024"</f>
        <v>000024</v>
      </c>
      <c r="K14" s="6">
        <v>43318</v>
      </c>
      <c r="L14" s="7" t="str">
        <f>"000090"</f>
        <v>000090</v>
      </c>
      <c r="M14" s="6">
        <v>43358</v>
      </c>
      <c r="N14" s="7">
        <v>16</v>
      </c>
      <c r="O14" s="7" t="str">
        <f>"005807"</f>
        <v>005807</v>
      </c>
      <c r="P14" s="6">
        <v>43755</v>
      </c>
      <c r="Q14" s="9">
        <v>3.7469999999999999</v>
      </c>
      <c r="R14" s="9">
        <v>0.374</v>
      </c>
      <c r="S14" s="9">
        <v>3.3730000000000002</v>
      </c>
      <c r="T14" s="7">
        <v>13</v>
      </c>
      <c r="U14" s="6">
        <v>43757</v>
      </c>
      <c r="V14" s="7">
        <v>9980008884</v>
      </c>
      <c r="W14" s="8" t="s">
        <v>75</v>
      </c>
      <c r="X14" s="7" t="s">
        <v>76</v>
      </c>
      <c r="Y14" s="8" t="s">
        <v>77</v>
      </c>
      <c r="Z14" s="7" t="s">
        <v>38</v>
      </c>
      <c r="AA14" s="8" t="s">
        <v>39</v>
      </c>
      <c r="AB14" s="9">
        <v>3.7469999999999996E-2</v>
      </c>
    </row>
    <row r="15" spans="1:28" x14ac:dyDescent="0.35">
      <c r="A15" s="4">
        <v>4934</v>
      </c>
      <c r="B15" s="5" t="s">
        <v>69</v>
      </c>
      <c r="C15" s="6">
        <v>43757</v>
      </c>
      <c r="D15" s="4">
        <v>156</v>
      </c>
      <c r="E15" s="8" t="s">
        <v>40</v>
      </c>
      <c r="F15" s="7" t="s">
        <v>78</v>
      </c>
      <c r="G15" s="8" t="s">
        <v>79</v>
      </c>
      <c r="H15" s="7" t="str">
        <f>"000008"</f>
        <v>000008</v>
      </c>
      <c r="I15" s="6">
        <v>43316</v>
      </c>
      <c r="J15" s="7" t="str">
        <f>"000025"</f>
        <v>000025</v>
      </c>
      <c r="K15" s="6">
        <v>43318</v>
      </c>
      <c r="L15" s="7" t="str">
        <f>"000091"</f>
        <v>000091</v>
      </c>
      <c r="M15" s="6">
        <v>43358</v>
      </c>
      <c r="N15" s="7">
        <v>16</v>
      </c>
      <c r="O15" s="7" t="str">
        <f>"005808"</f>
        <v>005808</v>
      </c>
      <c r="P15" s="6">
        <v>43755</v>
      </c>
      <c r="Q15" s="9">
        <v>3.8136999999999999</v>
      </c>
      <c r="R15" s="9">
        <v>0.38519999999999999</v>
      </c>
      <c r="S15" s="9">
        <v>3.4285000000000001</v>
      </c>
      <c r="T15" s="7">
        <v>13</v>
      </c>
      <c r="U15" s="6">
        <v>43757</v>
      </c>
      <c r="V15" s="7">
        <v>9980008884</v>
      </c>
      <c r="W15" s="8" t="s">
        <v>75</v>
      </c>
      <c r="X15" s="7" t="s">
        <v>76</v>
      </c>
      <c r="Y15" s="8" t="s">
        <v>77</v>
      </c>
      <c r="Z15" s="7" t="s">
        <v>38</v>
      </c>
      <c r="AA15" s="8" t="s">
        <v>39</v>
      </c>
      <c r="AB15" s="9">
        <v>3.8136999999999997E-2</v>
      </c>
    </row>
    <row r="16" spans="1:28" x14ac:dyDescent="0.35">
      <c r="A16" s="4">
        <v>4935</v>
      </c>
      <c r="B16" s="5" t="s">
        <v>69</v>
      </c>
      <c r="C16" s="6">
        <v>43762</v>
      </c>
      <c r="D16" s="4">
        <v>156</v>
      </c>
      <c r="E16" s="8" t="s">
        <v>40</v>
      </c>
      <c r="F16" s="7" t="s">
        <v>41</v>
      </c>
      <c r="G16" s="8" t="s">
        <v>42</v>
      </c>
      <c r="H16" s="7" t="str">
        <f>"000037"</f>
        <v>000037</v>
      </c>
      <c r="I16" s="6">
        <v>42934</v>
      </c>
      <c r="J16" s="7" t="str">
        <f>"000180"</f>
        <v>000180</v>
      </c>
      <c r="K16" s="6">
        <v>43759</v>
      </c>
      <c r="L16" s="7" t="str">
        <f>"000179"</f>
        <v>000179</v>
      </c>
      <c r="M16" s="6">
        <v>43759</v>
      </c>
      <c r="N16" s="7">
        <v>16</v>
      </c>
      <c r="O16" s="7" t="str">
        <f>"005892"</f>
        <v>005892</v>
      </c>
      <c r="P16" s="6">
        <v>43761</v>
      </c>
      <c r="Q16" s="9">
        <v>2.5339</v>
      </c>
      <c r="R16" s="9">
        <v>0.22847000000000001</v>
      </c>
      <c r="S16" s="9">
        <v>2.3054299999999999</v>
      </c>
      <c r="T16" s="7">
        <v>13</v>
      </c>
      <c r="U16" s="6">
        <v>43762</v>
      </c>
      <c r="V16" s="7">
        <v>0</v>
      </c>
      <c r="W16" s="8" t="s">
        <v>43</v>
      </c>
      <c r="X16" s="7" t="s">
        <v>33</v>
      </c>
      <c r="Y16" s="8" t="s">
        <v>32</v>
      </c>
      <c r="Z16" s="7" t="s">
        <v>36</v>
      </c>
      <c r="AA16" s="8" t="s">
        <v>37</v>
      </c>
      <c r="AB16" s="9">
        <v>2.5339E-2</v>
      </c>
    </row>
    <row r="17" spans="1:28" x14ac:dyDescent="0.35">
      <c r="A17" s="4">
        <v>4936</v>
      </c>
      <c r="B17" s="5" t="s">
        <v>80</v>
      </c>
      <c r="C17" s="6">
        <v>43809</v>
      </c>
      <c r="D17" s="4">
        <v>156</v>
      </c>
      <c r="E17" s="8" t="s">
        <v>40</v>
      </c>
      <c r="F17" s="7" t="s">
        <v>81</v>
      </c>
      <c r="G17" s="8" t="s">
        <v>82</v>
      </c>
      <c r="H17" s="7" t="str">
        <f>"000081"</f>
        <v>000081</v>
      </c>
      <c r="I17" s="6">
        <v>43316</v>
      </c>
      <c r="J17" s="7" t="str">
        <f>"000026"</f>
        <v>000026</v>
      </c>
      <c r="K17" s="6">
        <v>43318</v>
      </c>
      <c r="L17" s="7" t="str">
        <f>"000094"</f>
        <v>000094</v>
      </c>
      <c r="M17" s="6">
        <v>43371</v>
      </c>
      <c r="N17" s="7">
        <v>16</v>
      </c>
      <c r="O17" s="7" t="str">
        <f>"006679"</f>
        <v>006679</v>
      </c>
      <c r="P17" s="6">
        <v>43805</v>
      </c>
      <c r="Q17" s="9">
        <v>4.4180000000000001</v>
      </c>
      <c r="R17" s="9">
        <v>0.43509999999999999</v>
      </c>
      <c r="S17" s="9">
        <v>3.9828999999999999</v>
      </c>
      <c r="T17" s="7">
        <v>13</v>
      </c>
      <c r="U17" s="6">
        <v>43809</v>
      </c>
      <c r="V17" s="7">
        <v>9980008884</v>
      </c>
      <c r="W17" s="8" t="s">
        <v>75</v>
      </c>
      <c r="X17" s="7" t="s">
        <v>76</v>
      </c>
      <c r="Y17" s="8" t="s">
        <v>77</v>
      </c>
      <c r="Z17" s="7" t="s">
        <v>38</v>
      </c>
      <c r="AA17" s="8" t="s">
        <v>39</v>
      </c>
      <c r="AB17" s="9">
        <v>4.4180000000000004E-2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2020-01-30T06:58:24Z</dcterms:modified>
</cp:coreProperties>
</file>