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<sst xmlns="http://schemas.openxmlformats.org/spreadsheetml/2006/main" count="154" uniqueCount="79">
  <si>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</si>
  <si>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</si>
  <si>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</si>
  <si>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</si>
  <si>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</si>
  <si>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</si>
  <si>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</si>
  <si>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</si>
  <si>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</si>
  <si>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</si>
  <si>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</si>
  <si>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</si>
  <si>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</si>
  <si>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</si>
  <si>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</si>
  <si>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</si>
  <si>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</si>
  <si>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</si>
  <si>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</si>
  <si>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</si>
  <si>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</si>
  <si>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</si>
  <si>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</si>
  <si>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</si>
  <si>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</si>
  <si>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</si>
  <si>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</si>
  <si>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</si>
  <si>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</si>
  <si>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May</t>
  </si>
  <si>
    <t>M and R to Street Lights - Replacement of Burnt Bulbs etc. (Package)</t>
  </si>
  <si>
    <t>P0300</t>
  </si>
  <si>
    <t>P3110</t>
  </si>
  <si>
    <t>14th Finance Commission Grant Works</t>
  </si>
  <si>
    <t>P0190</t>
  </si>
  <si>
    <t>Works sanctioned by Hon Mayor</t>
  </si>
  <si>
    <t>ddo258</t>
  </si>
  <si>
    <t xml:space="preserve"> Executive Engineer Electrical South Zone</t>
  </si>
  <si>
    <t>ddo422</t>
  </si>
  <si>
    <t xml:space="preserve"> Executive Engineer Project - South Zone</t>
  </si>
  <si>
    <t>Executive Engineer-3</t>
  </si>
  <si>
    <t>M/S Vijayalakshmi Associates</t>
  </si>
  <si>
    <t>Giri Nagara</t>
  </si>
  <si>
    <t>162-16-000003</t>
  </si>
  <si>
    <t>Operation and Maintenance of Street Lighting System in Ward No.162 Package S-15 of South Zone</t>
  </si>
  <si>
    <t>162-17-000040</t>
  </si>
  <si>
    <t>Providing Modren Dust Bin in Bangalore City in ward no 162</t>
  </si>
  <si>
    <t>G.Umapathi</t>
  </si>
  <si>
    <t>162-17-000041</t>
  </si>
  <si>
    <t>Improvements to Drains and Footpath at 8th cross 8th C Cross 1st F main 1st G main and surrounding areFas of Girinagar 2nd phase in Girinagara in ward no 162</t>
  </si>
  <si>
    <t>ddo489</t>
  </si>
  <si>
    <t xml:space="preserve"> Assistant Executive Engineer Girinagar South Zone</t>
  </si>
  <si>
    <t>162-17-000005</t>
  </si>
  <si>
    <t>Improvements to drains of 1st C main road and 1st D main road from Nehru road to 14th cross at Girinagara 2nd phase in Girinagara ward no 162</t>
  </si>
  <si>
    <t>July</t>
  </si>
  <si>
    <t>162-18-000032</t>
  </si>
  <si>
    <t>Providing LED Street lights at Nagendra Block and surroundings in Girinagar ward no 162</t>
  </si>
  <si>
    <t>Executive Engineer -3, KRIDL</t>
  </si>
  <si>
    <t>P2353</t>
  </si>
  <si>
    <t>Special Development Works in Ward No 47 - Devara Jeevana Halli</t>
  </si>
  <si>
    <t>162-18-000031</t>
  </si>
  <si>
    <t>Providing LED Street lights at Girinagar 3rd phase and surroundings in Girinagar ward no 162</t>
  </si>
  <si>
    <t>KRIDL</t>
  </si>
  <si>
    <t>162-18-000030</t>
  </si>
  <si>
    <t>Providing LED Street lights at Girinagar 2nd phase and surroundings in Girinagar ward no 162</t>
  </si>
  <si>
    <t>September</t>
  </si>
  <si>
    <t>162-17-000038</t>
  </si>
  <si>
    <t>Engagement of Gangman and Hiring of Troctor Tippers for cleaning and Maintenance of road side drains and other cleaning works in works in ward no162</t>
  </si>
  <si>
    <t>October</t>
  </si>
  <si>
    <t>162-17-000015</t>
  </si>
  <si>
    <t>Reserve Fund for Emergency Work in Girinagara Ward No-162.</t>
  </si>
  <si>
    <t>Sridhar.H</t>
  </si>
  <si>
    <t>P1771</t>
  </si>
  <si>
    <t>Zone Works - POW Works</t>
  </si>
  <si>
    <t>November</t>
  </si>
  <si>
    <t>December</t>
  </si>
  <si>
    <t>162-14-000007</t>
  </si>
  <si>
    <t>Construction of Corporation Building in Manjunathaswamy Play Ground SBM Colony in Ward No.162</t>
  </si>
  <si>
    <t>M/s. D. Rajendra Prasad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</si>
</sst>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workbookViewId="0">
      <selection activeCell="E4" sqref="E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5089</v>
      </c>
      <c r="B2" s="5" t="s">
        <v>28</v>
      </c>
      <c r="C2" s="6">
        <v>43567</v>
      </c>
      <c r="D2" s="7">
        <v>162</v>
      </c>
      <c r="E2" s="8" t="s">
        <v>42</v>
      </c>
      <c r="F2" s="7" t="s">
        <v>43</v>
      </c>
      <c r="G2" s="8" t="s">
        <v>44</v>
      </c>
      <c r="H2" s="7" t="str">
        <f>"000034"</f>
        <v>000034</v>
      </c>
      <c r="I2" s="6">
        <v>42934</v>
      </c>
      <c r="J2" s="7" t="str">
        <f>"000024"</f>
        <v>000024</v>
      </c>
      <c r="K2" s="6">
        <v>43598</v>
      </c>
      <c r="L2" s="7" t="str">
        <f>"000024"</f>
        <v>000024</v>
      </c>
      <c r="M2" s="6">
        <v>43598</v>
      </c>
      <c r="N2" s="7">
        <v>16</v>
      </c>
      <c r="O2" s="7" t="str">
        <f>""</f>
        <v/>
      </c>
      <c r="P2" s="6"/>
      <c r="Q2" s="9">
        <v>6.18255</v>
      </c>
      <c r="R2" s="9">
        <v>0.51095999999999997</v>
      </c>
      <c r="S2" s="9">
        <v>5.6715900000000001</v>
      </c>
      <c r="T2" s="7">
        <v>17</v>
      </c>
      <c r="U2" s="6">
        <v>43567</v>
      </c>
      <c r="V2" s="7">
        <v>0</v>
      </c>
      <c r="W2" s="8" t="s">
        <v>41</v>
      </c>
      <c r="X2" s="7" t="s">
        <v>31</v>
      </c>
      <c r="Y2" s="8" t="s">
        <v>30</v>
      </c>
      <c r="Z2" s="7" t="s">
        <v>36</v>
      </c>
      <c r="AA2" s="8" t="s">
        <v>37</v>
      </c>
      <c r="AB2" s="9">
        <f t="shared" ref="AB2:AB12" si="0">Q2/100</f>
        <v>6.1825499999999999E-2</v>
      </c>
    </row>
    <row r="3" spans="1:28" x14ac:dyDescent="0.35">
      <c r="A3" s="4">
        <v>5090</v>
      </c>
      <c r="B3" s="5" t="s">
        <v>28</v>
      </c>
      <c r="C3" s="6">
        <v>43580</v>
      </c>
      <c r="D3" s="7">
        <v>162</v>
      </c>
      <c r="E3" s="8" t="s">
        <v>42</v>
      </c>
      <c r="F3" s="7" t="s">
        <v>43</v>
      </c>
      <c r="G3" s="8" t="s">
        <v>44</v>
      </c>
      <c r="H3" s="7" t="str">
        <f>"000034"</f>
        <v>000034</v>
      </c>
      <c r="I3" s="6">
        <v>42934</v>
      </c>
      <c r="J3" s="7" t="str">
        <f>"000024"</f>
        <v>000024</v>
      </c>
      <c r="K3" s="6">
        <v>43598</v>
      </c>
      <c r="L3" s="7" t="str">
        <f>"000024"</f>
        <v>000024</v>
      </c>
      <c r="M3" s="6">
        <v>43598</v>
      </c>
      <c r="N3" s="7">
        <v>16</v>
      </c>
      <c r="O3" s="7" t="str">
        <f>""</f>
        <v/>
      </c>
      <c r="P3" s="6"/>
      <c r="Q3" s="9">
        <v>5.1521299999999997</v>
      </c>
      <c r="R3" s="9">
        <v>0.45974999999999999</v>
      </c>
      <c r="S3" s="9">
        <v>4.69238</v>
      </c>
      <c r="T3" s="7">
        <v>29</v>
      </c>
      <c r="U3" s="6">
        <v>43580</v>
      </c>
      <c r="V3" s="7">
        <v>0</v>
      </c>
      <c r="W3" s="8" t="s">
        <v>41</v>
      </c>
      <c r="X3" s="7" t="s">
        <v>31</v>
      </c>
      <c r="Y3" s="8" t="s">
        <v>30</v>
      </c>
      <c r="Z3" s="7" t="s">
        <v>36</v>
      </c>
      <c r="AA3" s="8" t="s">
        <v>37</v>
      </c>
      <c r="AB3" s="9">
        <f t="shared" si="0"/>
        <v>5.1521299999999999E-2</v>
      </c>
    </row>
    <row r="4" spans="1:28" x14ac:dyDescent="0.35">
      <c r="A4" s="4">
        <v>5091</v>
      </c>
      <c r="B4" s="5" t="s">
        <v>29</v>
      </c>
      <c r="C4" s="6">
        <v>43591</v>
      </c>
      <c r="D4" s="7">
        <v>162</v>
      </c>
      <c r="E4" s="8" t="s">
        <v>42</v>
      </c>
      <c r="F4" s="7" t="s">
        <v>45</v>
      </c>
      <c r="G4" s="8" t="s">
        <v>46</v>
      </c>
      <c r="H4" s="7" t="str">
        <f>"000096"</f>
        <v>000096</v>
      </c>
      <c r="I4" s="6">
        <v>43251</v>
      </c>
      <c r="J4" s="7" t="str">
        <f>"000094"</f>
        <v>000094</v>
      </c>
      <c r="K4" s="6">
        <v>43529</v>
      </c>
      <c r="L4" s="7" t="str">
        <f>"000098"</f>
        <v>000098</v>
      </c>
      <c r="M4" s="6">
        <v>43537</v>
      </c>
      <c r="N4" s="7">
        <v>17</v>
      </c>
      <c r="O4" s="7" t="str">
        <f>"001324"</f>
        <v>001324</v>
      </c>
      <c r="P4" s="6">
        <v>43588</v>
      </c>
      <c r="Q4" s="9">
        <v>1.4441600000000001</v>
      </c>
      <c r="R4" s="9">
        <v>0.12834999999999999</v>
      </c>
      <c r="S4" s="9">
        <v>1.3158099999999999</v>
      </c>
      <c r="T4" s="7">
        <v>35</v>
      </c>
      <c r="U4" s="6">
        <v>43591</v>
      </c>
      <c r="V4" s="7">
        <v>9141551455</v>
      </c>
      <c r="W4" s="8" t="s">
        <v>47</v>
      </c>
      <c r="X4" s="7" t="s">
        <v>32</v>
      </c>
      <c r="Y4" s="8" t="s">
        <v>33</v>
      </c>
      <c r="Z4" s="7" t="s">
        <v>38</v>
      </c>
      <c r="AA4" s="8" t="s">
        <v>39</v>
      </c>
      <c r="AB4" s="9">
        <f t="shared" si="0"/>
        <v>1.4441600000000001E-2</v>
      </c>
    </row>
    <row r="5" spans="1:28" x14ac:dyDescent="0.35">
      <c r="A5" s="4">
        <v>5092</v>
      </c>
      <c r="B5" s="5" t="s">
        <v>29</v>
      </c>
      <c r="C5" s="6">
        <v>43602</v>
      </c>
      <c r="D5" s="7">
        <v>162</v>
      </c>
      <c r="E5" s="8" t="s">
        <v>42</v>
      </c>
      <c r="F5" s="7" t="s">
        <v>48</v>
      </c>
      <c r="G5" s="8" t="s">
        <v>49</v>
      </c>
      <c r="H5" s="7" t="str">
        <f>"000016"</f>
        <v>000016</v>
      </c>
      <c r="I5" s="6">
        <v>42990</v>
      </c>
      <c r="J5" s="7" t="str">
        <f>"000002"</f>
        <v>000002</v>
      </c>
      <c r="K5" s="6">
        <v>42996</v>
      </c>
      <c r="L5" s="7" t="str">
        <f>"000010"</f>
        <v>000010</v>
      </c>
      <c r="M5" s="6">
        <v>42996</v>
      </c>
      <c r="N5" s="7">
        <v>17</v>
      </c>
      <c r="O5" s="7" t="str">
        <f>"001529"</f>
        <v>001529</v>
      </c>
      <c r="P5" s="6">
        <v>43599</v>
      </c>
      <c r="Q5" s="9">
        <v>49.18</v>
      </c>
      <c r="R5" s="9">
        <v>6.399</v>
      </c>
      <c r="S5" s="9">
        <v>42.780999999999999</v>
      </c>
      <c r="T5" s="7">
        <v>49</v>
      </c>
      <c r="U5" s="6">
        <v>43602</v>
      </c>
      <c r="V5" s="7">
        <v>9845085903</v>
      </c>
      <c r="W5" s="8" t="s">
        <v>40</v>
      </c>
      <c r="X5" s="7" t="s">
        <v>34</v>
      </c>
      <c r="Y5" s="8" t="s">
        <v>35</v>
      </c>
      <c r="Z5" s="7" t="s">
        <v>50</v>
      </c>
      <c r="AA5" s="8" t="s">
        <v>51</v>
      </c>
      <c r="AB5" s="9">
        <f t="shared" si="0"/>
        <v>0.49180000000000001</v>
      </c>
    </row>
    <row r="6" spans="1:28" x14ac:dyDescent="0.35">
      <c r="A6" s="4">
        <v>5093</v>
      </c>
      <c r="B6" s="5" t="s">
        <v>29</v>
      </c>
      <c r="C6" s="6">
        <v>43615</v>
      </c>
      <c r="D6" s="7">
        <v>162</v>
      </c>
      <c r="E6" s="8" t="s">
        <v>42</v>
      </c>
      <c r="F6" s="7" t="s">
        <v>52</v>
      </c>
      <c r="G6" s="8" t="s">
        <v>53</v>
      </c>
      <c r="H6" s="7" t="str">
        <f>"000003"</f>
        <v>000003</v>
      </c>
      <c r="I6" s="6">
        <v>43039</v>
      </c>
      <c r="J6" s="7" t="str">
        <f>"000007"</f>
        <v>000007</v>
      </c>
      <c r="K6" s="6">
        <v>43039</v>
      </c>
      <c r="L6" s="7" t="str">
        <f>"000021"</f>
        <v>000021</v>
      </c>
      <c r="M6" s="6">
        <v>43063</v>
      </c>
      <c r="N6" s="7">
        <v>17</v>
      </c>
      <c r="O6" s="7" t="str">
        <f>"002168"</f>
        <v>002168</v>
      </c>
      <c r="P6" s="6">
        <v>43613</v>
      </c>
      <c r="Q6" s="9">
        <v>48.255000000000003</v>
      </c>
      <c r="R6" s="9">
        <v>6.3536000000000001</v>
      </c>
      <c r="S6" s="9">
        <v>41.901400000000002</v>
      </c>
      <c r="T6" s="7">
        <v>65</v>
      </c>
      <c r="U6" s="6">
        <v>43615</v>
      </c>
      <c r="V6" s="7">
        <v>9845085903</v>
      </c>
      <c r="W6" s="8" t="s">
        <v>40</v>
      </c>
      <c r="X6" s="7" t="s">
        <v>34</v>
      </c>
      <c r="Y6" s="8" t="s">
        <v>35</v>
      </c>
      <c r="Z6" s="7" t="s">
        <v>50</v>
      </c>
      <c r="AA6" s="8" t="s">
        <v>51</v>
      </c>
      <c r="AB6" s="9">
        <f t="shared" si="0"/>
        <v>0.48255000000000003</v>
      </c>
    </row>
    <row r="7" spans="1:28" x14ac:dyDescent="0.35">
      <c r="A7" s="4">
        <v>5094</v>
      </c>
      <c r="B7" s="5" t="s">
        <v>54</v>
      </c>
      <c r="C7" s="6">
        <v>43648</v>
      </c>
      <c r="D7" s="7">
        <v>162</v>
      </c>
      <c r="E7" s="8" t="s">
        <v>42</v>
      </c>
      <c r="F7" s="7" t="s">
        <v>43</v>
      </c>
      <c r="G7" s="10" t="s">
        <v>44</v>
      </c>
      <c r="H7" s="7" t="str">
        <f>"000034"</f>
        <v>000034</v>
      </c>
      <c r="I7" s="6">
        <v>42934</v>
      </c>
      <c r="J7" s="7" t="str">
        <f>"000192"</f>
        <v>000192</v>
      </c>
      <c r="K7" s="6">
        <v>43773</v>
      </c>
      <c r="L7" s="7" t="str">
        <f>"000196"</f>
        <v>000196</v>
      </c>
      <c r="M7" s="6">
        <v>43773</v>
      </c>
      <c r="N7" s="7">
        <v>16</v>
      </c>
      <c r="O7" s="7" t="str">
        <f>"006267"</f>
        <v>006267</v>
      </c>
      <c r="P7" s="6">
        <v>43787</v>
      </c>
      <c r="Q7" s="11">
        <v>3.0912700000000002</v>
      </c>
      <c r="R7" s="11">
        <v>0.25185999999999997</v>
      </c>
      <c r="S7" s="11">
        <v>2.83941</v>
      </c>
      <c r="T7" s="7">
        <v>102</v>
      </c>
      <c r="U7" s="6">
        <v>43648</v>
      </c>
      <c r="V7" s="7">
        <v>0</v>
      </c>
      <c r="W7" s="10" t="s">
        <v>41</v>
      </c>
      <c r="X7" s="7" t="s">
        <v>31</v>
      </c>
      <c r="Y7" s="10" t="s">
        <v>30</v>
      </c>
      <c r="Z7" s="7" t="s">
        <v>36</v>
      </c>
      <c r="AA7" s="10" t="s">
        <v>37</v>
      </c>
      <c r="AB7" s="11">
        <f t="shared" si="0"/>
        <v>3.0912700000000001E-2</v>
      </c>
    </row>
    <row r="8" spans="1:28" x14ac:dyDescent="0.35">
      <c r="A8" s="4">
        <v>5095</v>
      </c>
      <c r="B8" s="5" t="s">
        <v>54</v>
      </c>
      <c r="C8" s="6">
        <v>43664</v>
      </c>
      <c r="D8" s="7">
        <v>162</v>
      </c>
      <c r="E8" s="8" t="s">
        <v>42</v>
      </c>
      <c r="F8" s="7" t="s">
        <v>43</v>
      </c>
      <c r="G8" s="10" t="s">
        <v>44</v>
      </c>
      <c r="H8" s="7" t="str">
        <f>"000034"</f>
        <v>000034</v>
      </c>
      <c r="I8" s="6">
        <v>42934</v>
      </c>
      <c r="J8" s="7" t="str">
        <f>"000192"</f>
        <v>000192</v>
      </c>
      <c r="K8" s="6">
        <v>43773</v>
      </c>
      <c r="L8" s="7" t="str">
        <f>"000196"</f>
        <v>000196</v>
      </c>
      <c r="M8" s="6">
        <v>43773</v>
      </c>
      <c r="N8" s="7">
        <v>16</v>
      </c>
      <c r="O8" s="7" t="str">
        <f>"006267"</f>
        <v>006267</v>
      </c>
      <c r="P8" s="6">
        <v>43787</v>
      </c>
      <c r="Q8" s="11">
        <v>3.0912700000000002</v>
      </c>
      <c r="R8" s="11">
        <v>0.26085999999999998</v>
      </c>
      <c r="S8" s="11">
        <v>2.8304100000000001</v>
      </c>
      <c r="T8" s="7">
        <v>115</v>
      </c>
      <c r="U8" s="6">
        <v>43664</v>
      </c>
      <c r="V8" s="7">
        <v>0</v>
      </c>
      <c r="W8" s="10" t="s">
        <v>41</v>
      </c>
      <c r="X8" s="7" t="s">
        <v>31</v>
      </c>
      <c r="Y8" s="10" t="s">
        <v>30</v>
      </c>
      <c r="Z8" s="7" t="s">
        <v>36</v>
      </c>
      <c r="AA8" s="10" t="s">
        <v>37</v>
      </c>
      <c r="AB8" s="11">
        <f t="shared" si="0"/>
        <v>3.0912700000000001E-2</v>
      </c>
    </row>
    <row r="9" spans="1:28" x14ac:dyDescent="0.35">
      <c r="A9" s="4">
        <v>5096</v>
      </c>
      <c r="B9" s="5" t="s">
        <v>54</v>
      </c>
      <c r="C9" s="6">
        <v>43665</v>
      </c>
      <c r="D9" s="7">
        <v>162</v>
      </c>
      <c r="E9" s="8" t="s">
        <v>42</v>
      </c>
      <c r="F9" s="7" t="s">
        <v>55</v>
      </c>
      <c r="G9" s="10" t="s">
        <v>56</v>
      </c>
      <c r="H9" s="7" t="str">
        <f>"000211"</f>
        <v>000211</v>
      </c>
      <c r="I9" s="6">
        <v>43182</v>
      </c>
      <c r="J9" s="7" t="str">
        <f>"000009"</f>
        <v>000009</v>
      </c>
      <c r="K9" s="6">
        <v>43189</v>
      </c>
      <c r="L9" s="7" t="str">
        <f>"000167"</f>
        <v>000167</v>
      </c>
      <c r="M9" s="6">
        <v>43189</v>
      </c>
      <c r="N9" s="7">
        <v>18</v>
      </c>
      <c r="O9" s="7" t="str">
        <f>"003805"</f>
        <v>003805</v>
      </c>
      <c r="P9" s="6">
        <v>43665</v>
      </c>
      <c r="Q9" s="11">
        <v>49.934420000000003</v>
      </c>
      <c r="R9" s="11">
        <v>6.2917300000000003</v>
      </c>
      <c r="S9" s="11">
        <v>43.642690000000002</v>
      </c>
      <c r="T9" s="7">
        <v>118</v>
      </c>
      <c r="U9" s="6">
        <v>43665</v>
      </c>
      <c r="V9" s="7">
        <v>0</v>
      </c>
      <c r="W9" s="10" t="s">
        <v>57</v>
      </c>
      <c r="X9" s="7" t="s">
        <v>58</v>
      </c>
      <c r="Y9" s="10" t="s">
        <v>59</v>
      </c>
      <c r="Z9" s="7" t="s">
        <v>36</v>
      </c>
      <c r="AA9" s="10" t="s">
        <v>37</v>
      </c>
      <c r="AB9" s="11">
        <f t="shared" si="0"/>
        <v>0.49934420000000002</v>
      </c>
    </row>
    <row r="10" spans="1:28" x14ac:dyDescent="0.35">
      <c r="A10" s="4">
        <v>5097</v>
      </c>
      <c r="B10" s="5" t="s">
        <v>54</v>
      </c>
      <c r="C10" s="6">
        <v>43665</v>
      </c>
      <c r="D10" s="7">
        <v>162</v>
      </c>
      <c r="E10" s="8" t="s">
        <v>42</v>
      </c>
      <c r="F10" s="7" t="s">
        <v>60</v>
      </c>
      <c r="G10" s="10" t="s">
        <v>61</v>
      </c>
      <c r="H10" s="7" t="str">
        <f>"000214"</f>
        <v>000214</v>
      </c>
      <c r="I10" s="6">
        <v>43186</v>
      </c>
      <c r="J10" s="7" t="str">
        <f>"000162"</f>
        <v>000162</v>
      </c>
      <c r="K10" s="6">
        <v>43189</v>
      </c>
      <c r="L10" s="7" t="str">
        <f>"000168"</f>
        <v>000168</v>
      </c>
      <c r="M10" s="6">
        <v>43189</v>
      </c>
      <c r="N10" s="7">
        <v>18</v>
      </c>
      <c r="O10" s="7" t="str">
        <f>"003806"</f>
        <v>003806</v>
      </c>
      <c r="P10" s="6">
        <v>43665</v>
      </c>
      <c r="Q10" s="11">
        <v>49.928669999999997</v>
      </c>
      <c r="R10" s="11">
        <v>6.29101</v>
      </c>
      <c r="S10" s="11">
        <v>43.637659999999997</v>
      </c>
      <c r="T10" s="7">
        <v>118</v>
      </c>
      <c r="U10" s="6">
        <v>43665</v>
      </c>
      <c r="V10" s="7">
        <v>0</v>
      </c>
      <c r="W10" s="10" t="s">
        <v>62</v>
      </c>
      <c r="X10" s="7" t="s">
        <v>58</v>
      </c>
      <c r="Y10" s="10" t="s">
        <v>59</v>
      </c>
      <c r="Z10" s="7" t="s">
        <v>36</v>
      </c>
      <c r="AA10" s="10" t="s">
        <v>37</v>
      </c>
      <c r="AB10" s="11">
        <f t="shared" si="0"/>
        <v>0.49928669999999997</v>
      </c>
    </row>
    <row r="11" spans="1:28" x14ac:dyDescent="0.35">
      <c r="A11" s="4">
        <v>5098</v>
      </c>
      <c r="B11" s="5" t="s">
        <v>54</v>
      </c>
      <c r="C11" s="6">
        <v>43665</v>
      </c>
      <c r="D11" s="7">
        <v>162</v>
      </c>
      <c r="E11" s="8" t="s">
        <v>42</v>
      </c>
      <c r="F11" s="7" t="s">
        <v>63</v>
      </c>
      <c r="G11" s="10" t="s">
        <v>64</v>
      </c>
      <c r="H11" s="7" t="str">
        <f>"000209"</f>
        <v>000209</v>
      </c>
      <c r="I11" s="6">
        <v>43182</v>
      </c>
      <c r="J11" s="7" t="str">
        <f>"000010"</f>
        <v>000010</v>
      </c>
      <c r="K11" s="6">
        <v>43189</v>
      </c>
      <c r="L11" s="7" t="str">
        <f>"000176"</f>
        <v>000176</v>
      </c>
      <c r="M11" s="6">
        <v>43189</v>
      </c>
      <c r="N11" s="7">
        <v>18</v>
      </c>
      <c r="O11" s="7" t="str">
        <f>"003810"</f>
        <v>003810</v>
      </c>
      <c r="P11" s="6">
        <v>43665</v>
      </c>
      <c r="Q11" s="11">
        <v>49.922840000000001</v>
      </c>
      <c r="R11" s="11">
        <v>6.2902800000000001</v>
      </c>
      <c r="S11" s="11">
        <v>43.632559999999998</v>
      </c>
      <c r="T11" s="7">
        <v>118</v>
      </c>
      <c r="U11" s="6">
        <v>43665</v>
      </c>
      <c r="V11" s="7">
        <v>0</v>
      </c>
      <c r="W11" s="10" t="s">
        <v>57</v>
      </c>
      <c r="X11" s="7" t="s">
        <v>58</v>
      </c>
      <c r="Y11" s="10" t="s">
        <v>59</v>
      </c>
      <c r="Z11" s="7" t="s">
        <v>36</v>
      </c>
      <c r="AA11" s="10" t="s">
        <v>37</v>
      </c>
      <c r="AB11" s="11">
        <f t="shared" si="0"/>
        <v>0.49922840000000002</v>
      </c>
    </row>
    <row r="12" spans="1:28" x14ac:dyDescent="0.35">
      <c r="A12" s="4">
        <v>5099</v>
      </c>
      <c r="B12" s="5" t="s">
        <v>65</v>
      </c>
      <c r="C12" s="6">
        <v>43726</v>
      </c>
      <c r="D12" s="7">
        <v>162</v>
      </c>
      <c r="E12" s="8" t="s">
        <v>42</v>
      </c>
      <c r="F12" s="7" t="s">
        <v>66</v>
      </c>
      <c r="G12" s="10" t="s">
        <v>67</v>
      </c>
      <c r="H12" s="7" t="str">
        <f>"000021"</f>
        <v>000021</v>
      </c>
      <c r="I12" s="6">
        <v>43005</v>
      </c>
      <c r="J12" s="7" t="str">
        <f>"000002"</f>
        <v>000002</v>
      </c>
      <c r="K12" s="6">
        <v>43581</v>
      </c>
      <c r="L12" s="7" t="str">
        <f>"000006"</f>
        <v>000006</v>
      </c>
      <c r="M12" s="6">
        <v>43600</v>
      </c>
      <c r="N12" s="7">
        <v>17</v>
      </c>
      <c r="O12" s="7" t="str">
        <f>"004996"</f>
        <v>004996</v>
      </c>
      <c r="P12" s="6">
        <v>43719</v>
      </c>
      <c r="Q12" s="11">
        <v>10.199999999999999</v>
      </c>
      <c r="R12" s="11">
        <v>1.0978000000000001</v>
      </c>
      <c r="S12" s="11">
        <v>9.1021999999999998</v>
      </c>
      <c r="T12" s="7">
        <v>191</v>
      </c>
      <c r="U12" s="6">
        <v>43726</v>
      </c>
      <c r="V12" s="7">
        <v>9448026974</v>
      </c>
      <c r="W12" s="10" t="s">
        <v>47</v>
      </c>
      <c r="X12" s="7" t="s">
        <v>32</v>
      </c>
      <c r="Y12" s="10" t="s">
        <v>33</v>
      </c>
      <c r="Z12" s="7" t="s">
        <v>50</v>
      </c>
      <c r="AA12" s="10" t="s">
        <v>51</v>
      </c>
      <c r="AB12" s="11">
        <f t="shared" si="0"/>
        <v>0.10199999999999999</v>
      </c>
    </row>
    <row r="13" spans="1:28" x14ac:dyDescent="0.35">
      <c r="A13" s="4">
        <v>5100</v>
      </c>
      <c r="B13" s="5" t="s">
        <v>68</v>
      </c>
      <c r="C13" s="6">
        <v>43752</v>
      </c>
      <c r="D13" s="4">
        <v>162</v>
      </c>
      <c r="E13" s="8" t="s">
        <v>42</v>
      </c>
      <c r="F13" s="7" t="s">
        <v>69</v>
      </c>
      <c r="G13" s="8" t="s">
        <v>70</v>
      </c>
      <c r="H13" s="7" t="str">
        <f>"000003"</f>
        <v>000003</v>
      </c>
      <c r="I13" s="6">
        <v>42949</v>
      </c>
      <c r="J13" s="7" t="str">
        <f>"000001"</f>
        <v>000001</v>
      </c>
      <c r="K13" s="6">
        <v>43193</v>
      </c>
      <c r="L13" s="7" t="str">
        <f>"000001"</f>
        <v>000001</v>
      </c>
      <c r="M13" s="6">
        <v>43209</v>
      </c>
      <c r="N13" s="7">
        <v>17</v>
      </c>
      <c r="O13" s="7" t="str">
        <f>"005510"</f>
        <v>005510</v>
      </c>
      <c r="P13" s="6">
        <v>43739</v>
      </c>
      <c r="Q13" s="9">
        <v>18.605</v>
      </c>
      <c r="R13" s="9">
        <v>1.2162999999999999</v>
      </c>
      <c r="S13" s="9">
        <v>17.3887</v>
      </c>
      <c r="T13" s="7">
        <v>13</v>
      </c>
      <c r="U13" s="6">
        <v>43752</v>
      </c>
      <c r="V13" s="7">
        <v>9341435858</v>
      </c>
      <c r="W13" s="8" t="s">
        <v>71</v>
      </c>
      <c r="X13" s="7" t="s">
        <v>72</v>
      </c>
      <c r="Y13" s="8" t="s">
        <v>73</v>
      </c>
      <c r="Z13" s="7" t="s">
        <v>50</v>
      </c>
      <c r="AA13" s="8" t="s">
        <v>51</v>
      </c>
      <c r="AB13" s="9">
        <v>0.18604999999999999</v>
      </c>
    </row>
    <row r="14" spans="1:28" x14ac:dyDescent="0.35">
      <c r="A14" s="4">
        <v>5101</v>
      </c>
      <c r="B14" s="5" t="s">
        <v>74</v>
      </c>
      <c r="C14" s="6">
        <v>43789</v>
      </c>
      <c r="D14" s="4">
        <v>162</v>
      </c>
      <c r="E14" s="8" t="s">
        <v>42</v>
      </c>
      <c r="F14" s="7" t="s">
        <v>43</v>
      </c>
      <c r="G14" s="8" t="s">
        <v>44</v>
      </c>
      <c r="H14" s="7" t="str">
        <f>"000034"</f>
        <v>000034</v>
      </c>
      <c r="I14" s="6">
        <v>42934</v>
      </c>
      <c r="J14" s="7" t="str">
        <f>"000192"</f>
        <v>000192</v>
      </c>
      <c r="K14" s="6">
        <v>43773</v>
      </c>
      <c r="L14" s="7" t="str">
        <f>"000196"</f>
        <v>000196</v>
      </c>
      <c r="M14" s="6">
        <v>43773</v>
      </c>
      <c r="N14" s="7">
        <v>16</v>
      </c>
      <c r="O14" s="7" t="str">
        <f>"006267"</f>
        <v>006267</v>
      </c>
      <c r="P14" s="6">
        <v>43787</v>
      </c>
      <c r="Q14" s="9">
        <v>3.0912700000000002</v>
      </c>
      <c r="R14" s="9">
        <v>0.26985999999999999</v>
      </c>
      <c r="S14" s="9">
        <v>2.8214100000000002</v>
      </c>
      <c r="T14" s="7">
        <v>13</v>
      </c>
      <c r="U14" s="6">
        <v>43789</v>
      </c>
      <c r="V14" s="7">
        <v>0</v>
      </c>
      <c r="W14" s="8" t="s">
        <v>41</v>
      </c>
      <c r="X14" s="7" t="s">
        <v>31</v>
      </c>
      <c r="Y14" s="8" t="s">
        <v>30</v>
      </c>
      <c r="Z14" s="7" t="s">
        <v>36</v>
      </c>
      <c r="AA14" s="8" t="s">
        <v>37</v>
      </c>
      <c r="AB14" s="9">
        <v>3.0912700000000001E-2</v>
      </c>
    </row>
    <row r="15" spans="1:28" x14ac:dyDescent="0.35">
      <c r="A15" s="4">
        <v>5102</v>
      </c>
      <c r="B15" s="5" t="s">
        <v>75</v>
      </c>
      <c r="C15" s="6">
        <v>43805</v>
      </c>
      <c r="D15" s="4">
        <v>162</v>
      </c>
      <c r="E15" s="8" t="s">
        <v>42</v>
      </c>
      <c r="F15" s="7" t="s">
        <v>76</v>
      </c>
      <c r="G15" s="8" t="s">
        <v>77</v>
      </c>
      <c r="H15" s="7" t="str">
        <f>"000021"</f>
        <v>000021</v>
      </c>
      <c r="I15" s="6">
        <v>41928</v>
      </c>
      <c r="J15" s="7" t="str">
        <f>"000084"</f>
        <v>000084</v>
      </c>
      <c r="K15" s="6">
        <v>42275</v>
      </c>
      <c r="L15" s="7" t="str">
        <f>"000193"</f>
        <v>000193</v>
      </c>
      <c r="M15" s="6">
        <v>42277</v>
      </c>
      <c r="N15" s="7">
        <v>14</v>
      </c>
      <c r="O15" s="7" t="str">
        <f>"006542"</f>
        <v>006542</v>
      </c>
      <c r="P15" s="6">
        <v>43802</v>
      </c>
      <c r="Q15" s="9">
        <v>5.53</v>
      </c>
      <c r="R15" s="9">
        <v>0.71</v>
      </c>
      <c r="S15" s="9">
        <v>4.82</v>
      </c>
      <c r="T15" s="7">
        <v>13</v>
      </c>
      <c r="U15" s="6">
        <v>43805</v>
      </c>
      <c r="V15" s="7">
        <v>9880985533</v>
      </c>
      <c r="W15" s="8" t="s">
        <v>78</v>
      </c>
      <c r="X15" s="7" t="s">
        <v>72</v>
      </c>
      <c r="Y15" s="8" t="s">
        <v>73</v>
      </c>
      <c r="Z15" s="7" t="s">
        <v>50</v>
      </c>
      <c r="AA15" s="8" t="s">
        <v>51</v>
      </c>
      <c r="AB15" s="9">
        <v>5.5300000000000002E-2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2020-01-30T07:00:00Z</dcterms:modified>
</cp:coreProperties>
</file>