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<sst xmlns="http://schemas.openxmlformats.org/spreadsheetml/2006/main" count="181" uniqueCount="88">
  <si>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</si>
  <si>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</si>
  <si>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</si>
  <si>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</si>
  <si>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</si>
  <si>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</si>
  <si>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</si>
  <si>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</si>
  <si>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</si>
  <si>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</si>
  <si>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</si>
  <si>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</si>
  <si>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</si>
  <si>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</si>
  <si>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</si>
  <si>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</si>
  <si>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</si>
  <si>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</si>
  <si>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</si>
  <si>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</si>
  <si>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</si>
  <si>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</si>
  <si>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</si>
  <si>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</si>
  <si>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</si>
  <si>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</si>
  <si>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</si>
  <si>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</si>
  <si>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</si>
  <si>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</si>
  <si>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</si>
  <si>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</si>
  <si>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</si>
  <si>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</si>
  <si>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</si>
  <si>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P1878</t>
  </si>
  <si>
    <t>18per - Works (Bhagyajyothi, Sooru / Neeru Yojane and General) (54 Lakhs / New Wards)</t>
  </si>
  <si>
    <t>ddo258</t>
  </si>
  <si>
    <t xml:space="preserve"> Executive Engineer Electrical South Zone</t>
  </si>
  <si>
    <t>ddo489</t>
  </si>
  <si>
    <t xml:space="preserve"> Assistant Executive Engineer Girinagar South Zone</t>
  </si>
  <si>
    <t>Vidya Peeta Ward</t>
  </si>
  <si>
    <t>164-16-000002</t>
  </si>
  <si>
    <t>Operation and Maintenance of Street Lighting System in Ward No.164 Package S-13A of South Zone</t>
  </si>
  <si>
    <t>Srinivasa Electricals (B.M.Hanumante Gowda)</t>
  </si>
  <si>
    <t>164-17-000007</t>
  </si>
  <si>
    <t>Providing and construction of damaged Drain Srinivasanagara in Ward No.164.</t>
  </si>
  <si>
    <t>Sri.K Kodanda Babu</t>
  </si>
  <si>
    <t>164-11-000048</t>
  </si>
  <si>
    <t>Constructions of   Computer centre  SC/StT Beneficiries from Manjunatha colony in ward no 164</t>
  </si>
  <si>
    <t>Sri.N B Ramesh</t>
  </si>
  <si>
    <t>July</t>
  </si>
  <si>
    <t>164-17-000012</t>
  </si>
  <si>
    <t>Construction of Rangamandira Building at Chennammanakere achukattu layout in Ward No.164.</t>
  </si>
  <si>
    <t>M/S Shree Vinayaka Electricals (V.Jaikumar)</t>
  </si>
  <si>
    <t>164-17-000072</t>
  </si>
  <si>
    <t>Drilling new borewells in vidyapeeta ward no 164</t>
  </si>
  <si>
    <t>Chetan kumar H.S</t>
  </si>
  <si>
    <t>P1802</t>
  </si>
  <si>
    <t>Water Supply New Areas</t>
  </si>
  <si>
    <t>164-18-000038</t>
  </si>
  <si>
    <t>Providing LED Street lights at Vidyapeeta and surrounding area in Vidyapeeta ward no 164</t>
  </si>
  <si>
    <t>Executive Engineer-3, KRIDL</t>
  </si>
  <si>
    <t>P0190</t>
  </si>
  <si>
    <t>Works sanctioned by Hon Mayor</t>
  </si>
  <si>
    <t>164-18-000037</t>
  </si>
  <si>
    <t>Providing LED Street lights at Channammanakere Achukattu and surrounding area in Vidyapeeta ward no 164</t>
  </si>
  <si>
    <t>Executive Engineer -3, KRIDL</t>
  </si>
  <si>
    <t>164-18-000036</t>
  </si>
  <si>
    <t>Providing LED Street lights at Balajinagar and surrounding area in Vidyapeeta ward no 164</t>
  </si>
  <si>
    <t>September</t>
  </si>
  <si>
    <t>164-17-000011</t>
  </si>
  <si>
    <t>Construction of Shelter at Chennammanakere achukattu layout in Ward No.164.</t>
  </si>
  <si>
    <t>Sri.M Puttaraju</t>
  </si>
  <si>
    <t>164-16-000006</t>
  </si>
  <si>
    <t>Maintenance of ward by providing and fixing of B.S slabs and kerb stones to damaged drains In ward no-164 Vidyapeeta</t>
  </si>
  <si>
    <t>Sri. N Pavankumar</t>
  </si>
  <si>
    <t>November</t>
  </si>
  <si>
    <t>December</t>
  </si>
  <si>
    <t>164-17-000006</t>
  </si>
  <si>
    <t>Damaged road concrete and Drain works at E W S layout in Ward No.164.</t>
  </si>
  <si>
    <t>K. kodanda babu</t>
  </si>
  <si>
    <t>164-16-000028</t>
  </si>
  <si>
    <t>Extension of pipe line at Manjunatha Colony ward no 164</t>
  </si>
  <si>
    <t>Yogananda C.S</t>
  </si>
  <si>
    <t>164-16-000029</t>
  </si>
  <si>
    <t>Extension of pipeline at siddartha layout in ward no 164</t>
  </si>
  <si>
    <t>Sri.Yogananda C.S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</si>
</sst>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26953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5124</v>
      </c>
      <c r="B2" s="5" t="s">
        <v>28</v>
      </c>
      <c r="C2" s="6">
        <v>43567</v>
      </c>
      <c r="D2" s="7">
        <v>164</v>
      </c>
      <c r="E2" s="8" t="s">
        <v>41</v>
      </c>
      <c r="F2" s="7" t="s">
        <v>42</v>
      </c>
      <c r="G2" s="8" t="s">
        <v>43</v>
      </c>
      <c r="H2" s="7" t="str">
        <f>"000003"</f>
        <v>000003</v>
      </c>
      <c r="I2" s="6">
        <v>42930</v>
      </c>
      <c r="J2" s="7" t="str">
        <f>"000033"</f>
        <v>000033</v>
      </c>
      <c r="K2" s="6">
        <v>43598</v>
      </c>
      <c r="L2" s="7" t="str">
        <f>"000030"</f>
        <v>000030</v>
      </c>
      <c r="M2" s="6">
        <v>43598</v>
      </c>
      <c r="N2" s="7">
        <v>16</v>
      </c>
      <c r="O2" s="7" t="str">
        <f>""</f>
        <v/>
      </c>
      <c r="P2" s="6"/>
      <c r="Q2" s="9">
        <v>6.8581599999999998</v>
      </c>
      <c r="R2" s="9">
        <v>0.55891999999999997</v>
      </c>
      <c r="S2" s="9">
        <v>6.2992400000000002</v>
      </c>
      <c r="T2" s="7">
        <v>17</v>
      </c>
      <c r="U2" s="6">
        <v>43567</v>
      </c>
      <c r="V2" s="7">
        <v>0</v>
      </c>
      <c r="W2" s="8" t="s">
        <v>44</v>
      </c>
      <c r="X2" s="7" t="s">
        <v>34</v>
      </c>
      <c r="Y2" s="8" t="s">
        <v>33</v>
      </c>
      <c r="Z2" s="7" t="s">
        <v>37</v>
      </c>
      <c r="AA2" s="8" t="s">
        <v>38</v>
      </c>
      <c r="AB2" s="9">
        <f>Q2/100</f>
        <v>6.8581599999999993E-2</v>
      </c>
    </row>
    <row r="3" spans="1:28" x14ac:dyDescent="0.35">
      <c r="A3" s="4">
        <v>5125</v>
      </c>
      <c r="B3" s="5" t="s">
        <v>28</v>
      </c>
      <c r="C3" s="6">
        <v>43575</v>
      </c>
      <c r="D3" s="7">
        <v>164</v>
      </c>
      <c r="E3" s="8" t="s">
        <v>41</v>
      </c>
      <c r="F3" s="7" t="s">
        <v>42</v>
      </c>
      <c r="G3" s="8" t="s">
        <v>43</v>
      </c>
      <c r="H3" s="7" t="str">
        <f>"000003"</f>
        <v>000003</v>
      </c>
      <c r="I3" s="6">
        <v>42930</v>
      </c>
      <c r="J3" s="7" t="str">
        <f>"000033"</f>
        <v>000033</v>
      </c>
      <c r="K3" s="6">
        <v>43598</v>
      </c>
      <c r="L3" s="7" t="str">
        <f>"000030"</f>
        <v>000030</v>
      </c>
      <c r="M3" s="6">
        <v>43598</v>
      </c>
      <c r="N3" s="7">
        <v>16</v>
      </c>
      <c r="O3" s="7" t="str">
        <f>""</f>
        <v/>
      </c>
      <c r="P3" s="6"/>
      <c r="Q3" s="9">
        <v>5.7151399999999999</v>
      </c>
      <c r="R3" s="9">
        <v>0.48053000000000001</v>
      </c>
      <c r="S3" s="9">
        <v>5.23461</v>
      </c>
      <c r="T3" s="7">
        <v>20</v>
      </c>
      <c r="U3" s="6">
        <v>43575</v>
      </c>
      <c r="V3" s="7">
        <v>0</v>
      </c>
      <c r="W3" s="8" t="s">
        <v>44</v>
      </c>
      <c r="X3" s="7" t="s">
        <v>34</v>
      </c>
      <c r="Y3" s="8" t="s">
        <v>33</v>
      </c>
      <c r="Z3" s="7" t="s">
        <v>37</v>
      </c>
      <c r="AA3" s="8" t="s">
        <v>38</v>
      </c>
      <c r="AB3" s="9">
        <f>Q3/100</f>
        <v>5.7151399999999998E-2</v>
      </c>
    </row>
    <row r="4" spans="1:28" x14ac:dyDescent="0.35">
      <c r="A4" s="4">
        <v>5126</v>
      </c>
      <c r="B4" s="5" t="s">
        <v>32</v>
      </c>
      <c r="C4" s="6">
        <v>43609</v>
      </c>
      <c r="D4" s="7">
        <v>164</v>
      </c>
      <c r="E4" s="8" t="s">
        <v>41</v>
      </c>
      <c r="F4" s="7" t="s">
        <v>45</v>
      </c>
      <c r="G4" s="8" t="s">
        <v>46</v>
      </c>
      <c r="H4" s="7" t="str">
        <f>"000019"</f>
        <v>000019</v>
      </c>
      <c r="I4" s="6">
        <v>42991</v>
      </c>
      <c r="J4" s="7" t="str">
        <f>"000003"</f>
        <v>000003</v>
      </c>
      <c r="K4" s="6">
        <v>42996</v>
      </c>
      <c r="L4" s="7" t="str">
        <f>"000012"</f>
        <v>000012</v>
      </c>
      <c r="M4" s="6">
        <v>43011</v>
      </c>
      <c r="N4" s="7">
        <v>17</v>
      </c>
      <c r="O4" s="7" t="str">
        <f>"001981"</f>
        <v>001981</v>
      </c>
      <c r="P4" s="6">
        <v>43607</v>
      </c>
      <c r="Q4" s="9">
        <v>14.03</v>
      </c>
      <c r="R4" s="9">
        <v>0.88249999999999995</v>
      </c>
      <c r="S4" s="9">
        <v>13.147500000000001</v>
      </c>
      <c r="T4" s="7">
        <v>57</v>
      </c>
      <c r="U4" s="6">
        <v>43609</v>
      </c>
      <c r="V4" s="7">
        <v>7795589171</v>
      </c>
      <c r="W4" s="8" t="s">
        <v>47</v>
      </c>
      <c r="X4" s="7" t="s">
        <v>30</v>
      </c>
      <c r="Y4" s="8" t="s">
        <v>31</v>
      </c>
      <c r="Z4" s="7" t="s">
        <v>39</v>
      </c>
      <c r="AA4" s="8" t="s">
        <v>40</v>
      </c>
      <c r="AB4" s="9">
        <f>Q4/100</f>
        <v>0.14029999999999998</v>
      </c>
    </row>
    <row r="5" spans="1:28" x14ac:dyDescent="0.35">
      <c r="A5" s="4">
        <v>5127</v>
      </c>
      <c r="B5" s="5" t="s">
        <v>29</v>
      </c>
      <c r="C5" s="6">
        <v>43623</v>
      </c>
      <c r="D5" s="7">
        <v>164</v>
      </c>
      <c r="E5" s="8" t="s">
        <v>41</v>
      </c>
      <c r="F5" s="7" t="s">
        <v>48</v>
      </c>
      <c r="G5" s="8" t="s">
        <v>49</v>
      </c>
      <c r="H5" s="7" t="str">
        <f>"000149"</f>
        <v>000149</v>
      </c>
      <c r="I5" s="6">
        <v>41626</v>
      </c>
      <c r="J5" s="7" t="str">
        <f>"000124"</f>
        <v>000124</v>
      </c>
      <c r="K5" s="6">
        <v>41930</v>
      </c>
      <c r="L5" s="7" t="str">
        <f>"000315"</f>
        <v>000315</v>
      </c>
      <c r="M5" s="6">
        <v>41943</v>
      </c>
      <c r="N5" s="7">
        <v>11</v>
      </c>
      <c r="O5" s="7" t="str">
        <f>"005979"</f>
        <v>005979</v>
      </c>
      <c r="P5" s="6">
        <v>42429</v>
      </c>
      <c r="Q5" s="9">
        <v>5.5250000000000004</v>
      </c>
      <c r="R5" s="9">
        <v>0.72399999999999998</v>
      </c>
      <c r="S5" s="9">
        <v>4.8010000000000002</v>
      </c>
      <c r="T5" s="7">
        <v>72</v>
      </c>
      <c r="U5" s="6">
        <v>43623</v>
      </c>
      <c r="V5" s="7">
        <v>9480683174</v>
      </c>
      <c r="W5" s="8" t="s">
        <v>50</v>
      </c>
      <c r="X5" s="7" t="s">
        <v>35</v>
      </c>
      <c r="Y5" s="8" t="s">
        <v>36</v>
      </c>
      <c r="Z5" s="7" t="s">
        <v>39</v>
      </c>
      <c r="AA5" s="8" t="s">
        <v>40</v>
      </c>
      <c r="AB5" s="9">
        <v>5.525E-2</v>
      </c>
    </row>
    <row r="6" spans="1:28" x14ac:dyDescent="0.35">
      <c r="A6" s="4">
        <v>5128</v>
      </c>
      <c r="B6" s="5" t="s">
        <v>51</v>
      </c>
      <c r="C6" s="6">
        <v>43648</v>
      </c>
      <c r="D6" s="7">
        <v>164</v>
      </c>
      <c r="E6" s="8" t="s">
        <v>41</v>
      </c>
      <c r="F6" s="7" t="s">
        <v>42</v>
      </c>
      <c r="G6" s="10" t="s">
        <v>43</v>
      </c>
      <c r="H6" s="7" t="str">
        <f>"000003"</f>
        <v>000003</v>
      </c>
      <c r="I6" s="6">
        <v>42930</v>
      </c>
      <c r="J6" s="7" t="str">
        <f>"000198"</f>
        <v>000198</v>
      </c>
      <c r="K6" s="6">
        <v>43773</v>
      </c>
      <c r="L6" s="7" t="str">
        <f>"000198"</f>
        <v>000198</v>
      </c>
      <c r="M6" s="6">
        <v>43773</v>
      </c>
      <c r="N6" s="7">
        <v>16</v>
      </c>
      <c r="O6" s="7" t="str">
        <f>"006343"</f>
        <v>006343</v>
      </c>
      <c r="P6" s="6">
        <v>43791</v>
      </c>
      <c r="Q6" s="11">
        <v>3.4290799999999999</v>
      </c>
      <c r="R6" s="11">
        <v>0.26912000000000003</v>
      </c>
      <c r="S6" s="11">
        <v>3.1599599999999999</v>
      </c>
      <c r="T6" s="7">
        <v>102</v>
      </c>
      <c r="U6" s="6">
        <v>43648</v>
      </c>
      <c r="V6" s="7">
        <v>0</v>
      </c>
      <c r="W6" s="10" t="s">
        <v>44</v>
      </c>
      <c r="X6" s="7" t="s">
        <v>34</v>
      </c>
      <c r="Y6" s="10" t="s">
        <v>33</v>
      </c>
      <c r="Z6" s="7" t="s">
        <v>37</v>
      </c>
      <c r="AA6" s="10" t="s">
        <v>38</v>
      </c>
      <c r="AB6" s="11">
        <f t="shared" ref="AB6:AB14" si="0">Q6/100</f>
        <v>3.4290799999999996E-2</v>
      </c>
    </row>
    <row r="7" spans="1:28" x14ac:dyDescent="0.35">
      <c r="A7" s="4">
        <v>5129</v>
      </c>
      <c r="B7" s="5" t="s">
        <v>51</v>
      </c>
      <c r="C7" s="6">
        <v>43648</v>
      </c>
      <c r="D7" s="7">
        <v>164</v>
      </c>
      <c r="E7" s="8" t="s">
        <v>41</v>
      </c>
      <c r="F7" s="7" t="s">
        <v>52</v>
      </c>
      <c r="G7" s="10" t="s">
        <v>53</v>
      </c>
      <c r="H7" s="7" t="str">
        <f>"000006"</f>
        <v>000006</v>
      </c>
      <c r="I7" s="6">
        <v>42954</v>
      </c>
      <c r="J7" s="7" t="str">
        <f>"000017"</f>
        <v>000017</v>
      </c>
      <c r="K7" s="6">
        <v>43181</v>
      </c>
      <c r="L7" s="7" t="str">
        <f>"000039"</f>
        <v>000039</v>
      </c>
      <c r="M7" s="6">
        <v>43187</v>
      </c>
      <c r="N7" s="7">
        <v>17</v>
      </c>
      <c r="O7" s="7" t="str">
        <f>"008641"</f>
        <v>008641</v>
      </c>
      <c r="P7" s="6">
        <v>43472</v>
      </c>
      <c r="Q7" s="11">
        <v>0.78147999999999995</v>
      </c>
      <c r="R7" s="11">
        <v>3.9849999999999997E-2</v>
      </c>
      <c r="S7" s="11">
        <v>0.74163000000000001</v>
      </c>
      <c r="T7" s="7">
        <v>103</v>
      </c>
      <c r="U7" s="6">
        <v>43648</v>
      </c>
      <c r="V7" s="7">
        <v>0</v>
      </c>
      <c r="W7" s="10" t="s">
        <v>54</v>
      </c>
      <c r="X7" s="7" t="s">
        <v>30</v>
      </c>
      <c r="Y7" s="10" t="s">
        <v>31</v>
      </c>
      <c r="Z7" s="7" t="s">
        <v>37</v>
      </c>
      <c r="AA7" s="10" t="s">
        <v>38</v>
      </c>
      <c r="AB7" s="11">
        <f t="shared" si="0"/>
        <v>7.8148000000000002E-3</v>
      </c>
    </row>
    <row r="8" spans="1:28" x14ac:dyDescent="0.35">
      <c r="A8" s="4">
        <v>5130</v>
      </c>
      <c r="B8" s="5" t="s">
        <v>51</v>
      </c>
      <c r="C8" s="6">
        <v>43664</v>
      </c>
      <c r="D8" s="7">
        <v>164</v>
      </c>
      <c r="E8" s="8" t="s">
        <v>41</v>
      </c>
      <c r="F8" s="7" t="s">
        <v>42</v>
      </c>
      <c r="G8" s="10" t="s">
        <v>43</v>
      </c>
      <c r="H8" s="7" t="str">
        <f>"000003"</f>
        <v>000003</v>
      </c>
      <c r="I8" s="6">
        <v>42930</v>
      </c>
      <c r="J8" s="7" t="str">
        <f>"000198"</f>
        <v>000198</v>
      </c>
      <c r="K8" s="6">
        <v>43773</v>
      </c>
      <c r="L8" s="7" t="str">
        <f>"000198"</f>
        <v>000198</v>
      </c>
      <c r="M8" s="6">
        <v>43773</v>
      </c>
      <c r="N8" s="7">
        <v>16</v>
      </c>
      <c r="O8" s="7" t="str">
        <f>"006343"</f>
        <v>006343</v>
      </c>
      <c r="P8" s="6">
        <v>43791</v>
      </c>
      <c r="Q8" s="11">
        <v>3.4290799999999999</v>
      </c>
      <c r="R8" s="11">
        <v>0.28411999999999998</v>
      </c>
      <c r="S8" s="11">
        <v>3.1449600000000002</v>
      </c>
      <c r="T8" s="7">
        <v>115</v>
      </c>
      <c r="U8" s="6">
        <v>43664</v>
      </c>
      <c r="V8" s="7">
        <v>0</v>
      </c>
      <c r="W8" s="10" t="s">
        <v>44</v>
      </c>
      <c r="X8" s="7" t="s">
        <v>34</v>
      </c>
      <c r="Y8" s="10" t="s">
        <v>33</v>
      </c>
      <c r="Z8" s="7" t="s">
        <v>37</v>
      </c>
      <c r="AA8" s="10" t="s">
        <v>38</v>
      </c>
      <c r="AB8" s="11">
        <f t="shared" si="0"/>
        <v>3.4290799999999996E-2</v>
      </c>
    </row>
    <row r="9" spans="1:28" x14ac:dyDescent="0.35">
      <c r="A9" s="4">
        <v>5131</v>
      </c>
      <c r="B9" s="5" t="s">
        <v>51</v>
      </c>
      <c r="C9" s="6">
        <v>43664</v>
      </c>
      <c r="D9" s="7">
        <v>164</v>
      </c>
      <c r="E9" s="8" t="s">
        <v>41</v>
      </c>
      <c r="F9" s="7" t="s">
        <v>55</v>
      </c>
      <c r="G9" s="10" t="s">
        <v>56</v>
      </c>
      <c r="H9" s="7" t="str">
        <f>"000048"</f>
        <v>000048</v>
      </c>
      <c r="I9" s="6">
        <v>43152</v>
      </c>
      <c r="J9" s="7" t="str">
        <f>"000019"</f>
        <v>000019</v>
      </c>
      <c r="K9" s="6">
        <v>43299</v>
      </c>
      <c r="L9" s="7" t="str">
        <f>"000044"</f>
        <v>000044</v>
      </c>
      <c r="M9" s="6">
        <v>43300</v>
      </c>
      <c r="N9" s="7">
        <v>17</v>
      </c>
      <c r="O9" s="7" t="str">
        <f>"003524"</f>
        <v>003524</v>
      </c>
      <c r="P9" s="6">
        <v>43663</v>
      </c>
      <c r="Q9" s="11">
        <v>13.18</v>
      </c>
      <c r="R9" s="11">
        <v>0.5444</v>
      </c>
      <c r="S9" s="11">
        <v>12.6356</v>
      </c>
      <c r="T9" s="7">
        <v>116</v>
      </c>
      <c r="U9" s="6">
        <v>43664</v>
      </c>
      <c r="V9" s="7">
        <v>7975387644</v>
      </c>
      <c r="W9" s="10" t="s">
        <v>57</v>
      </c>
      <c r="X9" s="7" t="s">
        <v>58</v>
      </c>
      <c r="Y9" s="10" t="s">
        <v>59</v>
      </c>
      <c r="Z9" s="7" t="s">
        <v>39</v>
      </c>
      <c r="AA9" s="10" t="s">
        <v>40</v>
      </c>
      <c r="AB9" s="11">
        <f t="shared" si="0"/>
        <v>0.1318</v>
      </c>
    </row>
    <row r="10" spans="1:28" x14ac:dyDescent="0.35">
      <c r="A10" s="4">
        <v>5132</v>
      </c>
      <c r="B10" s="5" t="s">
        <v>51</v>
      </c>
      <c r="C10" s="6">
        <v>43665</v>
      </c>
      <c r="D10" s="7">
        <v>164</v>
      </c>
      <c r="E10" s="8" t="s">
        <v>41</v>
      </c>
      <c r="F10" s="7" t="s">
        <v>60</v>
      </c>
      <c r="G10" s="10" t="s">
        <v>61</v>
      </c>
      <c r="H10" s="7" t="str">
        <f>"000197"</f>
        <v>000197</v>
      </c>
      <c r="I10" s="6">
        <v>43176</v>
      </c>
      <c r="J10" s="7" t="str">
        <f>"000163"</f>
        <v>000163</v>
      </c>
      <c r="K10" s="6">
        <v>43189</v>
      </c>
      <c r="L10" s="7" t="str">
        <f>"000169"</f>
        <v>000169</v>
      </c>
      <c r="M10" s="6">
        <v>43189</v>
      </c>
      <c r="N10" s="7">
        <v>18</v>
      </c>
      <c r="O10" s="7" t="str">
        <f>"003807"</f>
        <v>003807</v>
      </c>
      <c r="P10" s="6">
        <v>43665</v>
      </c>
      <c r="Q10" s="11">
        <v>49.93092</v>
      </c>
      <c r="R10" s="11">
        <v>6.2912999999999997</v>
      </c>
      <c r="S10" s="11">
        <v>43.639620000000001</v>
      </c>
      <c r="T10" s="7">
        <v>118</v>
      </c>
      <c r="U10" s="6">
        <v>43665</v>
      </c>
      <c r="V10" s="7">
        <v>0</v>
      </c>
      <c r="W10" s="10" t="s">
        <v>62</v>
      </c>
      <c r="X10" s="7" t="s">
        <v>63</v>
      </c>
      <c r="Y10" s="10" t="s">
        <v>64</v>
      </c>
      <c r="Z10" s="7" t="s">
        <v>37</v>
      </c>
      <c r="AA10" s="10" t="s">
        <v>38</v>
      </c>
      <c r="AB10" s="11">
        <f t="shared" si="0"/>
        <v>0.49930920000000001</v>
      </c>
    </row>
    <row r="11" spans="1:28" x14ac:dyDescent="0.35">
      <c r="A11" s="4">
        <v>5133</v>
      </c>
      <c r="B11" s="5" t="s">
        <v>51</v>
      </c>
      <c r="C11" s="6">
        <v>43665</v>
      </c>
      <c r="D11" s="7">
        <v>164</v>
      </c>
      <c r="E11" s="8" t="s">
        <v>41</v>
      </c>
      <c r="F11" s="7" t="s">
        <v>65</v>
      </c>
      <c r="G11" s="10" t="s">
        <v>66</v>
      </c>
      <c r="H11" s="7" t="str">
        <f>"000195"</f>
        <v>000195</v>
      </c>
      <c r="I11" s="6">
        <v>43176</v>
      </c>
      <c r="J11" s="7" t="str">
        <f>"000164"</f>
        <v>000164</v>
      </c>
      <c r="K11" s="6">
        <v>43189</v>
      </c>
      <c r="L11" s="7" t="str">
        <f>"000170"</f>
        <v>000170</v>
      </c>
      <c r="M11" s="6">
        <v>43189</v>
      </c>
      <c r="N11" s="7">
        <v>18</v>
      </c>
      <c r="O11" s="7" t="str">
        <f>"003808"</f>
        <v>003808</v>
      </c>
      <c r="P11" s="6">
        <v>43665</v>
      </c>
      <c r="Q11" s="11">
        <v>49.917099999999998</v>
      </c>
      <c r="R11" s="11">
        <v>6.2895399999999997</v>
      </c>
      <c r="S11" s="11">
        <v>43.627560000000003</v>
      </c>
      <c r="T11" s="7">
        <v>118</v>
      </c>
      <c r="U11" s="6">
        <v>43665</v>
      </c>
      <c r="V11" s="7">
        <v>0</v>
      </c>
      <c r="W11" s="10" t="s">
        <v>67</v>
      </c>
      <c r="X11" s="7" t="s">
        <v>63</v>
      </c>
      <c r="Y11" s="10" t="s">
        <v>64</v>
      </c>
      <c r="Z11" s="7" t="s">
        <v>37</v>
      </c>
      <c r="AA11" s="10" t="s">
        <v>38</v>
      </c>
      <c r="AB11" s="11">
        <f t="shared" si="0"/>
        <v>0.49917099999999998</v>
      </c>
    </row>
    <row r="12" spans="1:28" x14ac:dyDescent="0.35">
      <c r="A12" s="4">
        <v>5134</v>
      </c>
      <c r="B12" s="5" t="s">
        <v>51</v>
      </c>
      <c r="C12" s="6">
        <v>43665</v>
      </c>
      <c r="D12" s="7">
        <v>164</v>
      </c>
      <c r="E12" s="8" t="s">
        <v>41</v>
      </c>
      <c r="F12" s="7" t="s">
        <v>68</v>
      </c>
      <c r="G12" s="10" t="s">
        <v>69</v>
      </c>
      <c r="H12" s="7" t="str">
        <f>"000196"</f>
        <v>000196</v>
      </c>
      <c r="I12" s="6">
        <v>43176</v>
      </c>
      <c r="J12" s="7" t="str">
        <f>"000165"</f>
        <v>000165</v>
      </c>
      <c r="K12" s="6">
        <v>43189</v>
      </c>
      <c r="L12" s="7" t="str">
        <f>"000171"</f>
        <v>000171</v>
      </c>
      <c r="M12" s="6">
        <v>43189</v>
      </c>
      <c r="N12" s="7">
        <v>18</v>
      </c>
      <c r="O12" s="7" t="str">
        <f>"003809"</f>
        <v>003809</v>
      </c>
      <c r="P12" s="6">
        <v>43665</v>
      </c>
      <c r="Q12" s="11">
        <v>49.911270000000002</v>
      </c>
      <c r="R12" s="11">
        <v>6.2888200000000003</v>
      </c>
      <c r="S12" s="11">
        <v>43.622450000000001</v>
      </c>
      <c r="T12" s="7">
        <v>118</v>
      </c>
      <c r="U12" s="6">
        <v>43665</v>
      </c>
      <c r="V12" s="7">
        <v>0</v>
      </c>
      <c r="W12" s="10" t="s">
        <v>62</v>
      </c>
      <c r="X12" s="7" t="s">
        <v>63</v>
      </c>
      <c r="Y12" s="10" t="s">
        <v>64</v>
      </c>
      <c r="Z12" s="7" t="s">
        <v>37</v>
      </c>
      <c r="AA12" s="10" t="s">
        <v>38</v>
      </c>
      <c r="AB12" s="11">
        <f t="shared" si="0"/>
        <v>0.49911270000000002</v>
      </c>
    </row>
    <row r="13" spans="1:28" x14ac:dyDescent="0.35">
      <c r="A13" s="4">
        <v>5135</v>
      </c>
      <c r="B13" s="5" t="s">
        <v>70</v>
      </c>
      <c r="C13" s="6">
        <v>43725</v>
      </c>
      <c r="D13" s="7">
        <v>164</v>
      </c>
      <c r="E13" s="8" t="s">
        <v>41</v>
      </c>
      <c r="F13" s="7" t="s">
        <v>71</v>
      </c>
      <c r="G13" s="10" t="s">
        <v>72</v>
      </c>
      <c r="H13" s="7" t="str">
        <f>"000023"</f>
        <v>000023</v>
      </c>
      <c r="I13" s="6">
        <v>42878</v>
      </c>
      <c r="J13" s="7" t="str">
        <f>"000018"</f>
        <v>000018</v>
      </c>
      <c r="K13" s="6">
        <v>43181</v>
      </c>
      <c r="L13" s="7" t="str">
        <f>"000040"</f>
        <v>000040</v>
      </c>
      <c r="M13" s="6">
        <v>43187</v>
      </c>
      <c r="N13" s="7">
        <v>17</v>
      </c>
      <c r="O13" s="7" t="str">
        <f>"004913"</f>
        <v>004913</v>
      </c>
      <c r="P13" s="6">
        <v>43711</v>
      </c>
      <c r="Q13" s="11">
        <v>28.26</v>
      </c>
      <c r="R13" s="11">
        <v>1.4578</v>
      </c>
      <c r="S13" s="11">
        <v>26.802199999999999</v>
      </c>
      <c r="T13" s="7">
        <v>190</v>
      </c>
      <c r="U13" s="6">
        <v>43725</v>
      </c>
      <c r="V13" s="7">
        <v>9620793639</v>
      </c>
      <c r="W13" s="10" t="s">
        <v>73</v>
      </c>
      <c r="X13" s="7" t="s">
        <v>30</v>
      </c>
      <c r="Y13" s="10" t="s">
        <v>31</v>
      </c>
      <c r="Z13" s="7" t="s">
        <v>39</v>
      </c>
      <c r="AA13" s="10" t="s">
        <v>40</v>
      </c>
      <c r="AB13" s="11">
        <f t="shared" si="0"/>
        <v>0.28260000000000002</v>
      </c>
    </row>
    <row r="14" spans="1:28" x14ac:dyDescent="0.35">
      <c r="A14" s="4">
        <v>5136</v>
      </c>
      <c r="B14" s="5" t="s">
        <v>70</v>
      </c>
      <c r="C14" s="6">
        <v>43725</v>
      </c>
      <c r="D14" s="7">
        <v>164</v>
      </c>
      <c r="E14" s="8" t="s">
        <v>41</v>
      </c>
      <c r="F14" s="7" t="s">
        <v>74</v>
      </c>
      <c r="G14" s="10" t="s">
        <v>75</v>
      </c>
      <c r="H14" s="7" t="str">
        <f>"00011A"</f>
        <v>00011A</v>
      </c>
      <c r="I14" s="6">
        <v>42845</v>
      </c>
      <c r="J14" s="7" t="str">
        <f>"000011"</f>
        <v>000011</v>
      </c>
      <c r="K14" s="6">
        <v>43150</v>
      </c>
      <c r="L14" s="7" t="str">
        <f>"000029"</f>
        <v>000029</v>
      </c>
      <c r="M14" s="6">
        <v>43152</v>
      </c>
      <c r="N14" s="7">
        <v>16</v>
      </c>
      <c r="O14" s="7" t="str">
        <f>"004917"</f>
        <v>004917</v>
      </c>
      <c r="P14" s="6">
        <v>43711</v>
      </c>
      <c r="Q14" s="11">
        <v>7.7750000000000004</v>
      </c>
      <c r="R14" s="11">
        <v>0.92600000000000005</v>
      </c>
      <c r="S14" s="11">
        <v>6.8490000000000002</v>
      </c>
      <c r="T14" s="7">
        <v>190</v>
      </c>
      <c r="U14" s="6">
        <v>43725</v>
      </c>
      <c r="V14" s="7">
        <v>9663572931</v>
      </c>
      <c r="W14" s="10" t="s">
        <v>76</v>
      </c>
      <c r="X14" s="7" t="s">
        <v>30</v>
      </c>
      <c r="Y14" s="10" t="s">
        <v>31</v>
      </c>
      <c r="Z14" s="7" t="s">
        <v>39</v>
      </c>
      <c r="AA14" s="10" t="s">
        <v>40</v>
      </c>
      <c r="AB14" s="11">
        <f t="shared" si="0"/>
        <v>7.775E-2</v>
      </c>
    </row>
    <row r="15" spans="1:28" x14ac:dyDescent="0.35">
      <c r="A15" s="4">
        <v>5137</v>
      </c>
      <c r="B15" s="5" t="s">
        <v>77</v>
      </c>
      <c r="C15" s="6">
        <v>43795</v>
      </c>
      <c r="D15" s="4">
        <v>164</v>
      </c>
      <c r="E15" s="8" t="s">
        <v>41</v>
      </c>
      <c r="F15" s="7" t="s">
        <v>42</v>
      </c>
      <c r="G15" s="8" t="s">
        <v>43</v>
      </c>
      <c r="H15" s="7" t="str">
        <f>"000003"</f>
        <v>000003</v>
      </c>
      <c r="I15" s="6">
        <v>42930</v>
      </c>
      <c r="J15" s="7" t="str">
        <f>"000198"</f>
        <v>000198</v>
      </c>
      <c r="K15" s="6">
        <v>43773</v>
      </c>
      <c r="L15" s="7" t="str">
        <f>"000198"</f>
        <v>000198</v>
      </c>
      <c r="M15" s="6">
        <v>43773</v>
      </c>
      <c r="N15" s="7">
        <v>16</v>
      </c>
      <c r="O15" s="7" t="str">
        <f>"006343"</f>
        <v>006343</v>
      </c>
      <c r="P15" s="6">
        <v>43791</v>
      </c>
      <c r="Q15" s="9">
        <v>3.4290799999999999</v>
      </c>
      <c r="R15" s="9">
        <v>0.28411999999999998</v>
      </c>
      <c r="S15" s="9">
        <v>3.1449600000000002</v>
      </c>
      <c r="T15" s="7">
        <v>13</v>
      </c>
      <c r="U15" s="6">
        <v>43795</v>
      </c>
      <c r="V15" s="7">
        <v>0</v>
      </c>
      <c r="W15" s="8" t="s">
        <v>44</v>
      </c>
      <c r="X15" s="7" t="s">
        <v>34</v>
      </c>
      <c r="Y15" s="8" t="s">
        <v>33</v>
      </c>
      <c r="Z15" s="7" t="s">
        <v>37</v>
      </c>
      <c r="AA15" s="8" t="s">
        <v>38</v>
      </c>
      <c r="AB15" s="9">
        <v>3.4290799999999996E-2</v>
      </c>
    </row>
    <row r="16" spans="1:28" x14ac:dyDescent="0.35">
      <c r="A16" s="4">
        <v>5138</v>
      </c>
      <c r="B16" s="5" t="s">
        <v>78</v>
      </c>
      <c r="C16" s="6">
        <v>43805</v>
      </c>
      <c r="D16" s="4">
        <v>164</v>
      </c>
      <c r="E16" s="8" t="s">
        <v>41</v>
      </c>
      <c r="F16" s="7" t="s">
        <v>79</v>
      </c>
      <c r="G16" s="8" t="s">
        <v>80</v>
      </c>
      <c r="H16" s="7" t="str">
        <f>"000032"</f>
        <v>000032</v>
      </c>
      <c r="I16" s="6">
        <v>43043</v>
      </c>
      <c r="J16" s="7" t="str">
        <f>"000009"</f>
        <v>000009</v>
      </c>
      <c r="K16" s="6">
        <v>43246</v>
      </c>
      <c r="L16" s="7" t="str">
        <f>"000019"</f>
        <v>000019</v>
      </c>
      <c r="M16" s="6">
        <v>43246</v>
      </c>
      <c r="N16" s="7">
        <v>17</v>
      </c>
      <c r="O16" s="7" t="str">
        <f>"006512"</f>
        <v>006512</v>
      </c>
      <c r="P16" s="6">
        <v>43802</v>
      </c>
      <c r="Q16" s="9">
        <v>17.574999999999999</v>
      </c>
      <c r="R16" s="9">
        <v>1.5065999999999999</v>
      </c>
      <c r="S16" s="9">
        <v>16.0684</v>
      </c>
      <c r="T16" s="7">
        <v>13</v>
      </c>
      <c r="U16" s="6">
        <v>43805</v>
      </c>
      <c r="V16" s="7">
        <v>9964196499</v>
      </c>
      <c r="W16" s="8" t="s">
        <v>81</v>
      </c>
      <c r="X16" s="7" t="s">
        <v>30</v>
      </c>
      <c r="Y16" s="8" t="s">
        <v>31</v>
      </c>
      <c r="Z16" s="7" t="s">
        <v>39</v>
      </c>
      <c r="AA16" s="8" t="s">
        <v>40</v>
      </c>
      <c r="AB16" s="9">
        <v>0.17574999999999999</v>
      </c>
    </row>
    <row r="17" spans="1:28" x14ac:dyDescent="0.35">
      <c r="A17" s="4">
        <v>5139</v>
      </c>
      <c r="B17" s="5" t="s">
        <v>78</v>
      </c>
      <c r="C17" s="6">
        <v>43805</v>
      </c>
      <c r="D17" s="4">
        <v>164</v>
      </c>
      <c r="E17" s="8" t="s">
        <v>41</v>
      </c>
      <c r="F17" s="7" t="s">
        <v>82</v>
      </c>
      <c r="G17" s="8" t="s">
        <v>83</v>
      </c>
      <c r="H17" s="7" t="str">
        <f>"000111"</f>
        <v>000111</v>
      </c>
      <c r="I17" s="6">
        <v>43522</v>
      </c>
      <c r="J17" s="7" t="str">
        <f>"000012"</f>
        <v>000012</v>
      </c>
      <c r="K17" s="6">
        <v>43630</v>
      </c>
      <c r="L17" s="7" t="str">
        <f>"000016"</f>
        <v>000016</v>
      </c>
      <c r="M17" s="6">
        <v>43642</v>
      </c>
      <c r="N17" s="7">
        <v>16</v>
      </c>
      <c r="O17" s="7" t="str">
        <f>"006638"</f>
        <v>006638</v>
      </c>
      <c r="P17" s="6">
        <v>43803</v>
      </c>
      <c r="Q17" s="9">
        <v>4.21</v>
      </c>
      <c r="R17" s="9">
        <v>0.23300000000000001</v>
      </c>
      <c r="S17" s="9">
        <v>3.9769999999999999</v>
      </c>
      <c r="T17" s="7">
        <v>13</v>
      </c>
      <c r="U17" s="6">
        <v>43805</v>
      </c>
      <c r="V17" s="7">
        <v>9449041067</v>
      </c>
      <c r="W17" s="8" t="s">
        <v>84</v>
      </c>
      <c r="X17" s="7" t="s">
        <v>35</v>
      </c>
      <c r="Y17" s="8" t="s">
        <v>36</v>
      </c>
      <c r="Z17" s="7" t="s">
        <v>39</v>
      </c>
      <c r="AA17" s="8" t="s">
        <v>40</v>
      </c>
      <c r="AB17" s="9">
        <v>4.2099999999999999E-2</v>
      </c>
    </row>
    <row r="18" spans="1:28" x14ac:dyDescent="0.35">
      <c r="A18" s="4">
        <v>5140</v>
      </c>
      <c r="B18" s="5" t="s">
        <v>78</v>
      </c>
      <c r="C18" s="6">
        <v>43805</v>
      </c>
      <c r="D18" s="4">
        <v>164</v>
      </c>
      <c r="E18" s="8" t="s">
        <v>41</v>
      </c>
      <c r="F18" s="7" t="s">
        <v>85</v>
      </c>
      <c r="G18" s="8" t="s">
        <v>86</v>
      </c>
      <c r="H18" s="7" t="str">
        <f>"000034"</f>
        <v>000034</v>
      </c>
      <c r="I18" s="6">
        <v>43703</v>
      </c>
      <c r="J18" s="7" t="str">
        <f>"000030"</f>
        <v>000030</v>
      </c>
      <c r="K18" s="6">
        <v>43704</v>
      </c>
      <c r="L18" s="7" t="str">
        <f>"000037"</f>
        <v>000037</v>
      </c>
      <c r="M18" s="6">
        <v>43719</v>
      </c>
      <c r="N18" s="7">
        <v>16</v>
      </c>
      <c r="O18" s="7" t="str">
        <f>"006639"</f>
        <v>006639</v>
      </c>
      <c r="P18" s="6">
        <v>43803</v>
      </c>
      <c r="Q18" s="9">
        <v>3.3769999999999998</v>
      </c>
      <c r="R18" s="9">
        <v>0.19239999999999999</v>
      </c>
      <c r="S18" s="9">
        <v>3.1846000000000001</v>
      </c>
      <c r="T18" s="7">
        <v>13</v>
      </c>
      <c r="U18" s="6">
        <v>43805</v>
      </c>
      <c r="V18" s="7">
        <v>9449041067</v>
      </c>
      <c r="W18" s="8" t="s">
        <v>87</v>
      </c>
      <c r="X18" s="7" t="s">
        <v>35</v>
      </c>
      <c r="Y18" s="8" t="s">
        <v>36</v>
      </c>
      <c r="Z18" s="7" t="s">
        <v>39</v>
      </c>
      <c r="AA18" s="8" t="s">
        <v>40</v>
      </c>
      <c r="AB18" s="9">
        <v>3.3769999999999994E-2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2020-01-30T07:00:28Z</dcterms:modified>
</cp:coreProperties>
</file>