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" l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<sst xmlns="http://schemas.openxmlformats.org/spreadsheetml/2006/main" count="190" uniqueCount="80">
  <si>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</si>
  <si>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</si>
  <si>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</si>
  <si>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</si>
  <si>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</si>
  <si>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</si>
  <si>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</si>
  <si>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</si>
  <si>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</si>
  <si>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</si>
  <si>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</si>
  <si>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</si>
  <si>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</si>
  <si>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</si>
  <si>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</si>
  <si>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</si>
  <si>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</si>
  <si>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</si>
  <si>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</si>
  <si>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</si>
  <si>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</si>
  <si>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</si>
  <si>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</si>
  <si>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</si>
  <si>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</si>
  <si>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</si>
  <si>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</si>
  <si>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</si>
  <si>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</si>
  <si>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</si>
  <si>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</si>
  <si>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May</t>
  </si>
  <si>
    <t>P3106</t>
  </si>
  <si>
    <t>Nagarothana Works</t>
  </si>
  <si>
    <t>P3111</t>
  </si>
  <si>
    <t>State Finance Commission Untied Grant Works</t>
  </si>
  <si>
    <t>ddo009</t>
  </si>
  <si>
    <t xml:space="preserve"> Executive Engineer (Electrical) Rajarajeshwari Nagar Zone</t>
  </si>
  <si>
    <t>ddo525</t>
  </si>
  <si>
    <t xml:space="preserve"> Assistant Executive Engineer Yeshwanthapur Sub Division Rajarajeshwari Nagar Zone</t>
  </si>
  <si>
    <t>J P Park</t>
  </si>
  <si>
    <t>017-18-000002</t>
  </si>
  <si>
    <t>Construction of dhyana mandira at J P Park phase I in ward no 17</t>
  </si>
  <si>
    <t>BN Girish</t>
  </si>
  <si>
    <t>017-17-000007</t>
  </si>
  <si>
    <t>Providing Consultancy Services for Construction supervision project management Service including Proof Checking and Quality control for the 3 Works in Project Division in RR Nagara.</t>
  </si>
  <si>
    <t>Civil Xperts Consultants &amp; Testing Center</t>
  </si>
  <si>
    <t>ddo008</t>
  </si>
  <si>
    <t xml:space="preserve"> Executive Engineer (Project) Rajarajeshwari Nagar Zone</t>
  </si>
  <si>
    <t>017-16-000002</t>
  </si>
  <si>
    <t>Operation and Maintenance of Street Light System in Ward No. 17-JP Park(P-Brindavannagar) Package R4 of RajarajeshwariNagar Zone.</t>
  </si>
  <si>
    <t>Prema Electricals Enterprises</t>
  </si>
  <si>
    <t>017-16-000001</t>
  </si>
  <si>
    <t>Operation and Maintenance of Street Light System in Ward No. 17-JP Park(P-muthyalanagar) Package R3 of RajarajeshwariNagar Zone.</t>
  </si>
  <si>
    <t>Prema Electrical Enterprises</t>
  </si>
  <si>
    <t>July</t>
  </si>
  <si>
    <t>017-14-000062</t>
  </si>
  <si>
    <t>Construction of first floor office for AEE (Ye shwanthpur) at JP Park Swimming Pool Parking area in ward no 17</t>
  </si>
  <si>
    <t>M/s, Vrushabhadri Construction,</t>
  </si>
  <si>
    <t>P2434</t>
  </si>
  <si>
    <t>Development works for Bangalore City</t>
  </si>
  <si>
    <t>017-14-000063</t>
  </si>
  <si>
    <t>Construction of second floor office for ARO (Yshwanthpur) at JP Park Swimming Pool Parking area in ward no 17</t>
  </si>
  <si>
    <t>M/s, Vrishabhadri Construction,</t>
  </si>
  <si>
    <t>017-14-000064</t>
  </si>
  <si>
    <t>Construction of Terrace nfloor building at JP Park Swimming Pool Parking area in ward no 17</t>
  </si>
  <si>
    <t>August</t>
  </si>
  <si>
    <t>September</t>
  </si>
  <si>
    <t>017-16-000006</t>
  </si>
  <si>
    <t>Silt and Tractor in Ward No 17</t>
  </si>
  <si>
    <t>Sri, Ashwath Narayana,</t>
  </si>
  <si>
    <t>P1771</t>
  </si>
  <si>
    <t>Zone Works - POW Works</t>
  </si>
  <si>
    <t>October</t>
  </si>
  <si>
    <t>017-18-000001</t>
  </si>
  <si>
    <t xml:space="preserve">Providing PMC and supervision including Quality Control for the work of Developemental nd other works at Sidharthanagara in Ward no.16 &amp; Construction of Dhyana Mandira 2 Phases at J P Park ward 17 in RR Nagara Division. </t>
  </si>
  <si>
    <t>November</t>
  </si>
  <si>
    <t>017-18-000007</t>
  </si>
  <si>
    <t>Providing LED Street lights in ward no 17 J P Park of RR Nagara zone</t>
  </si>
  <si>
    <t>Karnataka Rural Infrastructure Development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</si>
</sst>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workbookViewId="0">
      <selection activeCell="E2" sqref="E2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0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670</v>
      </c>
      <c r="B2" s="6" t="s">
        <v>28</v>
      </c>
      <c r="C2" s="7">
        <v>43559</v>
      </c>
      <c r="D2" s="8">
        <v>17</v>
      </c>
      <c r="E2" s="9" t="s">
        <v>40</v>
      </c>
      <c r="F2" s="8" t="s">
        <v>41</v>
      </c>
      <c r="G2" s="9" t="s">
        <v>42</v>
      </c>
      <c r="H2" s="8" t="str">
        <f>"000075"</f>
        <v>000075</v>
      </c>
      <c r="I2" s="7">
        <v>43139</v>
      </c>
      <c r="J2" s="8" t="str">
        <f>"000056"</f>
        <v>000056</v>
      </c>
      <c r="K2" s="7">
        <v>43542</v>
      </c>
      <c r="L2" s="8" t="str">
        <f>"000125"</f>
        <v>000125</v>
      </c>
      <c r="M2" s="7">
        <v>43542</v>
      </c>
      <c r="N2" s="8">
        <v>18</v>
      </c>
      <c r="O2" s="8" t="str">
        <f>"000006"</f>
        <v>000006</v>
      </c>
      <c r="P2" s="7">
        <v>43558</v>
      </c>
      <c r="Q2" s="10">
        <v>10.567589999999999</v>
      </c>
      <c r="R2" s="10">
        <v>0.67105999999999999</v>
      </c>
      <c r="S2" s="10">
        <v>9.8965300000000003</v>
      </c>
      <c r="T2" s="8">
        <v>1</v>
      </c>
      <c r="U2" s="7">
        <v>43559</v>
      </c>
      <c r="V2" s="8">
        <v>9342160860</v>
      </c>
      <c r="W2" s="9" t="s">
        <v>43</v>
      </c>
      <c r="X2" s="8" t="s">
        <v>34</v>
      </c>
      <c r="Y2" s="9" t="s">
        <v>35</v>
      </c>
      <c r="Z2" s="8" t="s">
        <v>38</v>
      </c>
      <c r="AA2" s="9" t="s">
        <v>39</v>
      </c>
      <c r="AB2" s="10">
        <f t="shared" ref="AB2:AB15" si="0">Q2/100</f>
        <v>0.10567589999999999</v>
      </c>
    </row>
    <row r="3" spans="1:28" s="4" customFormat="1" ht="13" x14ac:dyDescent="0.3">
      <c r="A3" s="5">
        <v>671</v>
      </c>
      <c r="B3" s="6" t="s">
        <v>28</v>
      </c>
      <c r="C3" s="7">
        <v>43559</v>
      </c>
      <c r="D3" s="8">
        <v>17</v>
      </c>
      <c r="E3" s="9" t="s">
        <v>40</v>
      </c>
      <c r="F3" s="8" t="s">
        <v>44</v>
      </c>
      <c r="G3" s="9" t="s">
        <v>45</v>
      </c>
      <c r="H3" s="8" t="str">
        <f>"000048"</f>
        <v>000048</v>
      </c>
      <c r="I3" s="7">
        <v>43132</v>
      </c>
      <c r="J3" s="8" t="str">
        <f>"000060"</f>
        <v>000060</v>
      </c>
      <c r="K3" s="7">
        <v>43360</v>
      </c>
      <c r="L3" s="8" t="str">
        <f>"000060"</f>
        <v>000060</v>
      </c>
      <c r="M3" s="7">
        <v>43360</v>
      </c>
      <c r="N3" s="8">
        <v>17</v>
      </c>
      <c r="O3" s="8" t="str">
        <f>"006743"</f>
        <v>006743</v>
      </c>
      <c r="P3" s="7">
        <v>43389</v>
      </c>
      <c r="Q3" s="10">
        <v>5.51</v>
      </c>
      <c r="R3" s="10">
        <v>0.55100000000000005</v>
      </c>
      <c r="S3" s="10">
        <v>4.9589999999999996</v>
      </c>
      <c r="T3" s="8">
        <v>2</v>
      </c>
      <c r="U3" s="7">
        <v>43559</v>
      </c>
      <c r="V3" s="8">
        <v>9845776639</v>
      </c>
      <c r="W3" s="9" t="s">
        <v>46</v>
      </c>
      <c r="X3" s="8" t="s">
        <v>32</v>
      </c>
      <c r="Y3" s="9" t="s">
        <v>33</v>
      </c>
      <c r="Z3" s="8" t="s">
        <v>47</v>
      </c>
      <c r="AA3" s="9" t="s">
        <v>48</v>
      </c>
      <c r="AB3" s="10">
        <f t="shared" si="0"/>
        <v>5.5099999999999996E-2</v>
      </c>
    </row>
    <row r="4" spans="1:28" s="4" customFormat="1" ht="13" x14ac:dyDescent="0.3">
      <c r="A4" s="5">
        <v>672</v>
      </c>
      <c r="B4" s="6" t="s">
        <v>28</v>
      </c>
      <c r="C4" s="7">
        <v>43567</v>
      </c>
      <c r="D4" s="8">
        <v>17</v>
      </c>
      <c r="E4" s="9" t="s">
        <v>40</v>
      </c>
      <c r="F4" s="8" t="s">
        <v>49</v>
      </c>
      <c r="G4" s="9" t="s">
        <v>50</v>
      </c>
      <c r="H4" s="8" t="str">
        <f>"000048"</f>
        <v>000048</v>
      </c>
      <c r="I4" s="7">
        <v>42803</v>
      </c>
      <c r="J4" s="8" t="str">
        <f>"000098"</f>
        <v>000098</v>
      </c>
      <c r="K4" s="7">
        <v>43437</v>
      </c>
      <c r="L4" s="8" t="str">
        <f>"000099"</f>
        <v>000099</v>
      </c>
      <c r="M4" s="7">
        <v>43437</v>
      </c>
      <c r="N4" s="8">
        <v>16</v>
      </c>
      <c r="O4" s="8" t="str">
        <f>"000555"</f>
        <v>000555</v>
      </c>
      <c r="P4" s="7">
        <v>43570</v>
      </c>
      <c r="Q4" s="10">
        <v>3.1381299999999999</v>
      </c>
      <c r="R4" s="10">
        <v>0.20643</v>
      </c>
      <c r="S4" s="10">
        <v>2.9317000000000002</v>
      </c>
      <c r="T4" s="8">
        <v>17</v>
      </c>
      <c r="U4" s="7">
        <v>43567</v>
      </c>
      <c r="V4" s="8">
        <v>9945004432</v>
      </c>
      <c r="W4" s="9" t="s">
        <v>51</v>
      </c>
      <c r="X4" s="8" t="s">
        <v>29</v>
      </c>
      <c r="Y4" s="9" t="s">
        <v>30</v>
      </c>
      <c r="Z4" s="8" t="s">
        <v>36</v>
      </c>
      <c r="AA4" s="9" t="s">
        <v>37</v>
      </c>
      <c r="AB4" s="10">
        <f t="shared" si="0"/>
        <v>3.1381300000000001E-2</v>
      </c>
    </row>
    <row r="5" spans="1:28" s="4" customFormat="1" ht="13" x14ac:dyDescent="0.3">
      <c r="A5" s="5">
        <v>673</v>
      </c>
      <c r="B5" s="6" t="s">
        <v>28</v>
      </c>
      <c r="C5" s="7">
        <v>43567</v>
      </c>
      <c r="D5" s="8">
        <v>17</v>
      </c>
      <c r="E5" s="9" t="s">
        <v>40</v>
      </c>
      <c r="F5" s="8" t="s">
        <v>52</v>
      </c>
      <c r="G5" s="9" t="s">
        <v>53</v>
      </c>
      <c r="H5" s="8" t="str">
        <f>"000047"</f>
        <v>000047</v>
      </c>
      <c r="I5" s="7">
        <v>42803</v>
      </c>
      <c r="J5" s="8" t="str">
        <f>"000001"</f>
        <v>000001</v>
      </c>
      <c r="K5" s="7">
        <v>43560</v>
      </c>
      <c r="L5" s="8" t="str">
        <f>"000001"</f>
        <v>000001</v>
      </c>
      <c r="M5" s="7">
        <v>43560</v>
      </c>
      <c r="N5" s="8">
        <v>16</v>
      </c>
      <c r="O5" s="8" t="str">
        <f>""</f>
        <v/>
      </c>
      <c r="P5" s="7"/>
      <c r="Q5" s="10">
        <v>3.12242</v>
      </c>
      <c r="R5" s="10">
        <v>0.22545999999999999</v>
      </c>
      <c r="S5" s="10">
        <v>2.89696</v>
      </c>
      <c r="T5" s="8">
        <v>17</v>
      </c>
      <c r="U5" s="7">
        <v>43567</v>
      </c>
      <c r="V5" s="8">
        <v>9845004432</v>
      </c>
      <c r="W5" s="9" t="s">
        <v>54</v>
      </c>
      <c r="X5" s="8" t="s">
        <v>29</v>
      </c>
      <c r="Y5" s="9" t="s">
        <v>30</v>
      </c>
      <c r="Z5" s="8" t="s">
        <v>36</v>
      </c>
      <c r="AA5" s="9" t="s">
        <v>37</v>
      </c>
      <c r="AB5" s="10">
        <f t="shared" si="0"/>
        <v>3.1224200000000001E-2</v>
      </c>
    </row>
    <row r="6" spans="1:28" s="4" customFormat="1" ht="13" x14ac:dyDescent="0.3">
      <c r="A6" s="5">
        <v>674</v>
      </c>
      <c r="B6" s="6" t="s">
        <v>28</v>
      </c>
      <c r="C6" s="7">
        <v>43575</v>
      </c>
      <c r="D6" s="8">
        <v>17</v>
      </c>
      <c r="E6" s="9" t="s">
        <v>40</v>
      </c>
      <c r="F6" s="8" t="s">
        <v>49</v>
      </c>
      <c r="G6" s="9" t="s">
        <v>50</v>
      </c>
      <c r="H6" s="8" t="str">
        <f>"000048"</f>
        <v>000048</v>
      </c>
      <c r="I6" s="7">
        <v>42803</v>
      </c>
      <c r="J6" s="8" t="str">
        <f>"000098"</f>
        <v>000098</v>
      </c>
      <c r="K6" s="7">
        <v>43437</v>
      </c>
      <c r="L6" s="8" t="str">
        <f>"000099"</f>
        <v>000099</v>
      </c>
      <c r="M6" s="7">
        <v>43437</v>
      </c>
      <c r="N6" s="8">
        <v>16</v>
      </c>
      <c r="O6" s="8" t="str">
        <f>"000555"</f>
        <v>000555</v>
      </c>
      <c r="P6" s="7">
        <v>43570</v>
      </c>
      <c r="Q6" s="10">
        <v>5.7224700000000004</v>
      </c>
      <c r="R6" s="10">
        <v>0.46905000000000002</v>
      </c>
      <c r="S6" s="10">
        <v>5.2534200000000002</v>
      </c>
      <c r="T6" s="8">
        <v>20</v>
      </c>
      <c r="U6" s="7">
        <v>43575</v>
      </c>
      <c r="V6" s="8">
        <v>9945004432</v>
      </c>
      <c r="W6" s="9" t="s">
        <v>51</v>
      </c>
      <c r="X6" s="8" t="s">
        <v>29</v>
      </c>
      <c r="Y6" s="9" t="s">
        <v>30</v>
      </c>
      <c r="Z6" s="8" t="s">
        <v>36</v>
      </c>
      <c r="AA6" s="9" t="s">
        <v>37</v>
      </c>
      <c r="AB6" s="10">
        <f t="shared" si="0"/>
        <v>5.7224700000000003E-2</v>
      </c>
    </row>
    <row r="7" spans="1:28" s="4" customFormat="1" ht="13" x14ac:dyDescent="0.3">
      <c r="A7" s="5">
        <v>675</v>
      </c>
      <c r="B7" s="6" t="s">
        <v>28</v>
      </c>
      <c r="C7" s="7">
        <v>43575</v>
      </c>
      <c r="D7" s="8">
        <v>17</v>
      </c>
      <c r="E7" s="9" t="s">
        <v>40</v>
      </c>
      <c r="F7" s="8" t="s">
        <v>52</v>
      </c>
      <c r="G7" s="9" t="s">
        <v>53</v>
      </c>
      <c r="H7" s="8" t="str">
        <f>"000047"</f>
        <v>000047</v>
      </c>
      <c r="I7" s="7">
        <v>42803</v>
      </c>
      <c r="J7" s="8" t="str">
        <f>"000001"</f>
        <v>000001</v>
      </c>
      <c r="K7" s="7">
        <v>43560</v>
      </c>
      <c r="L7" s="8" t="str">
        <f>"000001"</f>
        <v>000001</v>
      </c>
      <c r="M7" s="7">
        <v>43560</v>
      </c>
      <c r="N7" s="8">
        <v>16</v>
      </c>
      <c r="O7" s="8" t="str">
        <f>""</f>
        <v/>
      </c>
      <c r="P7" s="7"/>
      <c r="Q7" s="10">
        <v>5.6933499999999997</v>
      </c>
      <c r="R7" s="10">
        <v>0.44729000000000002</v>
      </c>
      <c r="S7" s="10">
        <v>5.2460599999999999</v>
      </c>
      <c r="T7" s="8">
        <v>20</v>
      </c>
      <c r="U7" s="7">
        <v>43575</v>
      </c>
      <c r="V7" s="8">
        <v>9845004432</v>
      </c>
      <c r="W7" s="9" t="s">
        <v>54</v>
      </c>
      <c r="X7" s="8" t="s">
        <v>29</v>
      </c>
      <c r="Y7" s="9" t="s">
        <v>30</v>
      </c>
      <c r="Z7" s="8" t="s">
        <v>36</v>
      </c>
      <c r="AA7" s="9" t="s">
        <v>37</v>
      </c>
      <c r="AB7" s="10">
        <f t="shared" si="0"/>
        <v>5.6933499999999998E-2</v>
      </c>
    </row>
    <row r="8" spans="1:28" s="4" customFormat="1" ht="13" x14ac:dyDescent="0.3">
      <c r="A8" s="5">
        <v>676</v>
      </c>
      <c r="B8" s="6" t="s">
        <v>31</v>
      </c>
      <c r="C8" s="7">
        <v>43606</v>
      </c>
      <c r="D8" s="8">
        <v>17</v>
      </c>
      <c r="E8" s="9" t="s">
        <v>40</v>
      </c>
      <c r="F8" s="8" t="s">
        <v>52</v>
      </c>
      <c r="G8" s="9" t="s">
        <v>53</v>
      </c>
      <c r="H8" s="8" t="str">
        <f>"000047"</f>
        <v>000047</v>
      </c>
      <c r="I8" s="7">
        <v>42803</v>
      </c>
      <c r="J8" s="8" t="str">
        <f>"000001"</f>
        <v>000001</v>
      </c>
      <c r="K8" s="7">
        <v>43560</v>
      </c>
      <c r="L8" s="8" t="str">
        <f>"000001"</f>
        <v>000001</v>
      </c>
      <c r="M8" s="7">
        <v>43560</v>
      </c>
      <c r="N8" s="8">
        <v>16</v>
      </c>
      <c r="O8" s="8" t="str">
        <f>"001797"</f>
        <v>001797</v>
      </c>
      <c r="P8" s="7">
        <v>43605</v>
      </c>
      <c r="Q8" s="10">
        <v>5.6933499999999997</v>
      </c>
      <c r="R8" s="10">
        <v>0.73194999999999999</v>
      </c>
      <c r="S8" s="10">
        <v>4.9614000000000003</v>
      </c>
      <c r="T8" s="8">
        <v>55</v>
      </c>
      <c r="U8" s="7">
        <v>43606</v>
      </c>
      <c r="V8" s="8">
        <v>9845004432</v>
      </c>
      <c r="W8" s="9" t="s">
        <v>54</v>
      </c>
      <c r="X8" s="8" t="s">
        <v>29</v>
      </c>
      <c r="Y8" s="9" t="s">
        <v>30</v>
      </c>
      <c r="Z8" s="8" t="s">
        <v>36</v>
      </c>
      <c r="AA8" s="9" t="s">
        <v>37</v>
      </c>
      <c r="AB8" s="10">
        <f t="shared" si="0"/>
        <v>5.6933499999999998E-2</v>
      </c>
    </row>
    <row r="9" spans="1:28" s="4" customFormat="1" ht="13" x14ac:dyDescent="0.3">
      <c r="A9" s="5">
        <v>677</v>
      </c>
      <c r="B9" s="6" t="s">
        <v>31</v>
      </c>
      <c r="C9" s="7">
        <v>43606</v>
      </c>
      <c r="D9" s="8">
        <v>17</v>
      </c>
      <c r="E9" s="9" t="s">
        <v>40</v>
      </c>
      <c r="F9" s="8" t="s">
        <v>49</v>
      </c>
      <c r="G9" s="9" t="s">
        <v>50</v>
      </c>
      <c r="H9" s="8" t="str">
        <f>"000048"</f>
        <v>000048</v>
      </c>
      <c r="I9" s="7">
        <v>42803</v>
      </c>
      <c r="J9" s="8" t="str">
        <f>"000002"</f>
        <v>000002</v>
      </c>
      <c r="K9" s="7">
        <v>43560</v>
      </c>
      <c r="L9" s="8" t="str">
        <f>"000002"</f>
        <v>000002</v>
      </c>
      <c r="M9" s="7">
        <v>43560</v>
      </c>
      <c r="N9" s="8">
        <v>16</v>
      </c>
      <c r="O9" s="8" t="str">
        <f>"001798"</f>
        <v>001798</v>
      </c>
      <c r="P9" s="7">
        <v>43605</v>
      </c>
      <c r="Q9" s="10">
        <v>5.7224700000000004</v>
      </c>
      <c r="R9" s="10">
        <v>0.73516999999999999</v>
      </c>
      <c r="S9" s="10">
        <v>4.9873000000000003</v>
      </c>
      <c r="T9" s="8">
        <v>55</v>
      </c>
      <c r="U9" s="7">
        <v>43606</v>
      </c>
      <c r="V9" s="8">
        <v>9945004432</v>
      </c>
      <c r="W9" s="9" t="s">
        <v>51</v>
      </c>
      <c r="X9" s="8" t="s">
        <v>29</v>
      </c>
      <c r="Y9" s="9" t="s">
        <v>30</v>
      </c>
      <c r="Z9" s="8" t="s">
        <v>36</v>
      </c>
      <c r="AA9" s="9" t="s">
        <v>37</v>
      </c>
      <c r="AB9" s="10">
        <f t="shared" si="0"/>
        <v>5.7224700000000003E-2</v>
      </c>
    </row>
    <row r="10" spans="1:28" s="4" customFormat="1" ht="13" x14ac:dyDescent="0.3">
      <c r="A10" s="5">
        <v>678</v>
      </c>
      <c r="B10" s="6" t="s">
        <v>55</v>
      </c>
      <c r="C10" s="7">
        <v>43671</v>
      </c>
      <c r="D10" s="8">
        <v>17</v>
      </c>
      <c r="E10" s="9" t="s">
        <v>40</v>
      </c>
      <c r="F10" s="8" t="s">
        <v>56</v>
      </c>
      <c r="G10" s="11" t="s">
        <v>57</v>
      </c>
      <c r="H10" s="8" t="str">
        <f>"000277"</f>
        <v>000277</v>
      </c>
      <c r="I10" s="7">
        <v>41692</v>
      </c>
      <c r="J10" s="8" t="str">
        <f>"000039"</f>
        <v>000039</v>
      </c>
      <c r="K10" s="7">
        <v>42640</v>
      </c>
      <c r="L10" s="8" t="str">
        <f>"000152"</f>
        <v>000152</v>
      </c>
      <c r="M10" s="7">
        <v>42641</v>
      </c>
      <c r="N10" s="8">
        <v>14</v>
      </c>
      <c r="O10" s="8" t="str">
        <f>"003877"</f>
        <v>003877</v>
      </c>
      <c r="P10" s="7">
        <v>43668</v>
      </c>
      <c r="Q10" s="12">
        <v>20.58548</v>
      </c>
      <c r="R10" s="12">
        <v>2.7402500000000001</v>
      </c>
      <c r="S10" s="12">
        <v>17.845230000000001</v>
      </c>
      <c r="T10" s="8">
        <v>124</v>
      </c>
      <c r="U10" s="7">
        <v>43671</v>
      </c>
      <c r="V10" s="8">
        <v>8888888888</v>
      </c>
      <c r="W10" s="11" t="s">
        <v>58</v>
      </c>
      <c r="X10" s="8" t="s">
        <v>59</v>
      </c>
      <c r="Y10" s="11" t="s">
        <v>60</v>
      </c>
      <c r="Z10" s="8" t="s">
        <v>38</v>
      </c>
      <c r="AA10" s="11" t="s">
        <v>39</v>
      </c>
      <c r="AB10" s="12">
        <f t="shared" si="0"/>
        <v>0.2058548</v>
      </c>
    </row>
    <row r="11" spans="1:28" s="4" customFormat="1" ht="13" x14ac:dyDescent="0.3">
      <c r="A11" s="5">
        <v>679</v>
      </c>
      <c r="B11" s="6" t="s">
        <v>55</v>
      </c>
      <c r="C11" s="7">
        <v>43671</v>
      </c>
      <c r="D11" s="8">
        <v>17</v>
      </c>
      <c r="E11" s="9" t="s">
        <v>40</v>
      </c>
      <c r="F11" s="8" t="s">
        <v>61</v>
      </c>
      <c r="G11" s="11" t="s">
        <v>62</v>
      </c>
      <c r="H11" s="8" t="str">
        <f>"000276"</f>
        <v>000276</v>
      </c>
      <c r="I11" s="7">
        <v>41692</v>
      </c>
      <c r="J11" s="8" t="str">
        <f>"000041"</f>
        <v>000041</v>
      </c>
      <c r="K11" s="7">
        <v>42640</v>
      </c>
      <c r="L11" s="8" t="str">
        <f>"000153"</f>
        <v>000153</v>
      </c>
      <c r="M11" s="7">
        <v>42641</v>
      </c>
      <c r="N11" s="8">
        <v>14</v>
      </c>
      <c r="O11" s="8" t="str">
        <f>"003878"</f>
        <v>003878</v>
      </c>
      <c r="P11" s="7">
        <v>43668</v>
      </c>
      <c r="Q11" s="12">
        <v>20.747910000000001</v>
      </c>
      <c r="R11" s="12">
        <v>2.8736000000000002</v>
      </c>
      <c r="S11" s="12">
        <v>17.874310000000001</v>
      </c>
      <c r="T11" s="8">
        <v>124</v>
      </c>
      <c r="U11" s="7">
        <v>43671</v>
      </c>
      <c r="V11" s="8">
        <v>8888888888</v>
      </c>
      <c r="W11" s="11" t="s">
        <v>63</v>
      </c>
      <c r="X11" s="8" t="s">
        <v>59</v>
      </c>
      <c r="Y11" s="11" t="s">
        <v>60</v>
      </c>
      <c r="Z11" s="8" t="s">
        <v>38</v>
      </c>
      <c r="AA11" s="11" t="s">
        <v>39</v>
      </c>
      <c r="AB11" s="12">
        <f t="shared" si="0"/>
        <v>0.2074791</v>
      </c>
    </row>
    <row r="12" spans="1:28" s="4" customFormat="1" ht="13" x14ac:dyDescent="0.3">
      <c r="A12" s="5">
        <v>680</v>
      </c>
      <c r="B12" s="6" t="s">
        <v>55</v>
      </c>
      <c r="C12" s="7">
        <v>43671</v>
      </c>
      <c r="D12" s="8">
        <v>17</v>
      </c>
      <c r="E12" s="9" t="s">
        <v>40</v>
      </c>
      <c r="F12" s="8" t="s">
        <v>64</v>
      </c>
      <c r="G12" s="11" t="s">
        <v>65</v>
      </c>
      <c r="H12" s="8" t="str">
        <f>"000275"</f>
        <v>000275</v>
      </c>
      <c r="I12" s="7">
        <v>41692</v>
      </c>
      <c r="J12" s="8" t="str">
        <f>"000040"</f>
        <v>000040</v>
      </c>
      <c r="K12" s="7">
        <v>42640</v>
      </c>
      <c r="L12" s="8" t="str">
        <f>"000154"</f>
        <v>000154</v>
      </c>
      <c r="M12" s="7">
        <v>42641</v>
      </c>
      <c r="N12" s="8">
        <v>14</v>
      </c>
      <c r="O12" s="8" t="str">
        <f>"003879"</f>
        <v>003879</v>
      </c>
      <c r="P12" s="7">
        <v>43668</v>
      </c>
      <c r="Q12" s="12">
        <v>19.011649999999999</v>
      </c>
      <c r="R12" s="12">
        <v>2.63314</v>
      </c>
      <c r="S12" s="12">
        <v>16.378509999999999</v>
      </c>
      <c r="T12" s="8">
        <v>124</v>
      </c>
      <c r="U12" s="7">
        <v>43671</v>
      </c>
      <c r="V12" s="8">
        <v>8888888888</v>
      </c>
      <c r="W12" s="11" t="s">
        <v>63</v>
      </c>
      <c r="X12" s="8" t="s">
        <v>59</v>
      </c>
      <c r="Y12" s="11" t="s">
        <v>60</v>
      </c>
      <c r="Z12" s="8" t="s">
        <v>38</v>
      </c>
      <c r="AA12" s="11" t="s">
        <v>39</v>
      </c>
      <c r="AB12" s="12">
        <f t="shared" si="0"/>
        <v>0.19011649999999999</v>
      </c>
    </row>
    <row r="13" spans="1:28" s="4" customFormat="1" ht="13" x14ac:dyDescent="0.3">
      <c r="A13" s="5">
        <v>681</v>
      </c>
      <c r="B13" s="6" t="s">
        <v>66</v>
      </c>
      <c r="C13" s="7">
        <v>43685</v>
      </c>
      <c r="D13" s="8">
        <v>17</v>
      </c>
      <c r="E13" s="9" t="s">
        <v>40</v>
      </c>
      <c r="F13" s="8" t="s">
        <v>52</v>
      </c>
      <c r="G13" s="11" t="s">
        <v>53</v>
      </c>
      <c r="H13" s="8" t="str">
        <f>"000047"</f>
        <v>000047</v>
      </c>
      <c r="I13" s="7">
        <v>42803</v>
      </c>
      <c r="J13" s="8" t="str">
        <f>"000123"</f>
        <v>000123</v>
      </c>
      <c r="K13" s="7">
        <v>43769</v>
      </c>
      <c r="L13" s="8" t="str">
        <f>"000123"</f>
        <v>000123</v>
      </c>
      <c r="M13" s="7">
        <v>43769</v>
      </c>
      <c r="N13" s="8">
        <v>16</v>
      </c>
      <c r="O13" s="8" t="str">
        <f>"006210"</f>
        <v>006210</v>
      </c>
      <c r="P13" s="7">
        <v>43782</v>
      </c>
      <c r="Q13" s="12">
        <v>3.7165699999999999</v>
      </c>
      <c r="R13" s="12">
        <v>0.44457999999999998</v>
      </c>
      <c r="S13" s="12">
        <v>3.2719900000000002</v>
      </c>
      <c r="T13" s="8">
        <v>149</v>
      </c>
      <c r="U13" s="7">
        <v>43685</v>
      </c>
      <c r="V13" s="8">
        <v>9845004432</v>
      </c>
      <c r="W13" s="11" t="s">
        <v>54</v>
      </c>
      <c r="X13" s="8" t="s">
        <v>29</v>
      </c>
      <c r="Y13" s="11" t="s">
        <v>30</v>
      </c>
      <c r="Z13" s="8" t="s">
        <v>36</v>
      </c>
      <c r="AA13" s="11" t="s">
        <v>37</v>
      </c>
      <c r="AB13" s="12">
        <f t="shared" si="0"/>
        <v>3.7165699999999996E-2</v>
      </c>
    </row>
    <row r="14" spans="1:28" s="4" customFormat="1" ht="13" x14ac:dyDescent="0.3">
      <c r="A14" s="5">
        <v>682</v>
      </c>
      <c r="B14" s="6" t="s">
        <v>66</v>
      </c>
      <c r="C14" s="7">
        <v>43685</v>
      </c>
      <c r="D14" s="8">
        <v>17</v>
      </c>
      <c r="E14" s="9" t="s">
        <v>40</v>
      </c>
      <c r="F14" s="8" t="s">
        <v>49</v>
      </c>
      <c r="G14" s="11" t="s">
        <v>50</v>
      </c>
      <c r="H14" s="8" t="str">
        <f>"000048"</f>
        <v>000048</v>
      </c>
      <c r="I14" s="7">
        <v>42803</v>
      </c>
      <c r="J14" s="8" t="str">
        <f>"000125"</f>
        <v>000125</v>
      </c>
      <c r="K14" s="7">
        <v>43769</v>
      </c>
      <c r="L14" s="8" t="str">
        <f>"000125"</f>
        <v>000125</v>
      </c>
      <c r="M14" s="7">
        <v>43769</v>
      </c>
      <c r="N14" s="8">
        <v>16</v>
      </c>
      <c r="O14" s="8" t="str">
        <f>"006212"</f>
        <v>006212</v>
      </c>
      <c r="P14" s="7">
        <v>43782</v>
      </c>
      <c r="Q14" s="12">
        <v>3.77298</v>
      </c>
      <c r="R14" s="12">
        <v>0.45072000000000001</v>
      </c>
      <c r="S14" s="12">
        <v>3.32226</v>
      </c>
      <c r="T14" s="8">
        <v>149</v>
      </c>
      <c r="U14" s="7">
        <v>43685</v>
      </c>
      <c r="V14" s="8">
        <v>9945004432</v>
      </c>
      <c r="W14" s="11" t="s">
        <v>51</v>
      </c>
      <c r="X14" s="8" t="s">
        <v>29</v>
      </c>
      <c r="Y14" s="11" t="s">
        <v>30</v>
      </c>
      <c r="Z14" s="8" t="s">
        <v>36</v>
      </c>
      <c r="AA14" s="11" t="s">
        <v>37</v>
      </c>
      <c r="AB14" s="12">
        <f t="shared" si="0"/>
        <v>3.7729800000000001E-2</v>
      </c>
    </row>
    <row r="15" spans="1:28" s="4" customFormat="1" ht="13" x14ac:dyDescent="0.3">
      <c r="A15" s="5">
        <v>683</v>
      </c>
      <c r="B15" s="6" t="s">
        <v>67</v>
      </c>
      <c r="C15" s="7">
        <v>43720</v>
      </c>
      <c r="D15" s="8">
        <v>17</v>
      </c>
      <c r="E15" s="9" t="s">
        <v>40</v>
      </c>
      <c r="F15" s="8" t="s">
        <v>68</v>
      </c>
      <c r="G15" s="11" t="s">
        <v>69</v>
      </c>
      <c r="H15" s="8" t="str">
        <f>"000029"</f>
        <v>000029</v>
      </c>
      <c r="I15" s="7">
        <v>42521</v>
      </c>
      <c r="J15" s="8" t="str">
        <f>"000033"</f>
        <v>000033</v>
      </c>
      <c r="K15" s="7">
        <v>43190</v>
      </c>
      <c r="L15" s="8" t="str">
        <f>"000207"</f>
        <v>000207</v>
      </c>
      <c r="M15" s="7">
        <v>43190</v>
      </c>
      <c r="N15" s="8">
        <v>16</v>
      </c>
      <c r="O15" s="8" t="str">
        <f>"004880"</f>
        <v>004880</v>
      </c>
      <c r="P15" s="7">
        <v>43707</v>
      </c>
      <c r="Q15" s="12">
        <v>11.862730000000001</v>
      </c>
      <c r="R15" s="12">
        <v>0.84235000000000004</v>
      </c>
      <c r="S15" s="12">
        <v>11.020379999999999</v>
      </c>
      <c r="T15" s="8">
        <v>184</v>
      </c>
      <c r="U15" s="7">
        <v>43720</v>
      </c>
      <c r="V15" s="8">
        <v>8888888888</v>
      </c>
      <c r="W15" s="11" t="s">
        <v>70</v>
      </c>
      <c r="X15" s="8" t="s">
        <v>71</v>
      </c>
      <c r="Y15" s="11" t="s">
        <v>72</v>
      </c>
      <c r="Z15" s="8" t="s">
        <v>38</v>
      </c>
      <c r="AA15" s="11" t="s">
        <v>39</v>
      </c>
      <c r="AB15" s="12">
        <f t="shared" si="0"/>
        <v>0.1186273</v>
      </c>
    </row>
    <row r="16" spans="1:28" s="4" customFormat="1" ht="13" x14ac:dyDescent="0.3">
      <c r="A16" s="5">
        <v>684</v>
      </c>
      <c r="B16" s="6" t="s">
        <v>73</v>
      </c>
      <c r="C16" s="7">
        <v>43761</v>
      </c>
      <c r="D16" s="5">
        <v>17</v>
      </c>
      <c r="E16" s="9" t="s">
        <v>40</v>
      </c>
      <c r="F16" s="8" t="s">
        <v>74</v>
      </c>
      <c r="G16" s="9" t="s">
        <v>75</v>
      </c>
      <c r="H16" s="8" t="str">
        <f>"000064"</f>
        <v>000064</v>
      </c>
      <c r="I16" s="7">
        <v>43119</v>
      </c>
      <c r="J16" s="8" t="str">
        <f>"000007"</f>
        <v>000007</v>
      </c>
      <c r="K16" s="7">
        <v>43257</v>
      </c>
      <c r="L16" s="8" t="str">
        <f>"000029"</f>
        <v>000029</v>
      </c>
      <c r="M16" s="7">
        <v>43258</v>
      </c>
      <c r="N16" s="8">
        <v>18</v>
      </c>
      <c r="O16" s="8" t="str">
        <f>"002610"</f>
        <v>002610</v>
      </c>
      <c r="P16" s="7">
        <v>43265</v>
      </c>
      <c r="Q16" s="10">
        <v>32.434489999999997</v>
      </c>
      <c r="R16" s="10">
        <v>2.0596199999999998</v>
      </c>
      <c r="S16" s="10">
        <v>30.374870000000001</v>
      </c>
      <c r="T16" s="8">
        <v>13</v>
      </c>
      <c r="U16" s="7">
        <v>43761</v>
      </c>
      <c r="V16" s="8">
        <v>9342160860</v>
      </c>
      <c r="W16" s="9" t="s">
        <v>43</v>
      </c>
      <c r="X16" s="8" t="s">
        <v>34</v>
      </c>
      <c r="Y16" s="9" t="s">
        <v>35</v>
      </c>
      <c r="Z16" s="8" t="s">
        <v>38</v>
      </c>
      <c r="AA16" s="9" t="s">
        <v>39</v>
      </c>
      <c r="AB16" s="10">
        <v>0.32434489999999999</v>
      </c>
    </row>
    <row r="17" spans="1:28" s="4" customFormat="1" ht="13" x14ac:dyDescent="0.3">
      <c r="A17" s="5">
        <v>685</v>
      </c>
      <c r="B17" s="6" t="s">
        <v>76</v>
      </c>
      <c r="C17" s="7">
        <v>43780</v>
      </c>
      <c r="D17" s="5">
        <v>17</v>
      </c>
      <c r="E17" s="9" t="s">
        <v>40</v>
      </c>
      <c r="F17" s="8" t="s">
        <v>77</v>
      </c>
      <c r="G17" s="9" t="s">
        <v>78</v>
      </c>
      <c r="H17" s="8" t="str">
        <f>"000059"</f>
        <v>000059</v>
      </c>
      <c r="I17" s="7">
        <v>43489</v>
      </c>
      <c r="J17" s="8" t="str">
        <f>"000086"</f>
        <v>000086</v>
      </c>
      <c r="K17" s="7">
        <v>43690</v>
      </c>
      <c r="L17" s="8" t="str">
        <f>"000086"</f>
        <v>000086</v>
      </c>
      <c r="M17" s="7">
        <v>43694</v>
      </c>
      <c r="N17" s="8">
        <v>18</v>
      </c>
      <c r="O17" s="8" t="str">
        <f>"006155"</f>
        <v>006155</v>
      </c>
      <c r="P17" s="7">
        <v>43776</v>
      </c>
      <c r="Q17" s="10">
        <v>58.348480000000002</v>
      </c>
      <c r="R17" s="10">
        <v>5.8011600000000003</v>
      </c>
      <c r="S17" s="10">
        <v>52.547319999999999</v>
      </c>
      <c r="T17" s="8">
        <v>13</v>
      </c>
      <c r="U17" s="7">
        <v>43780</v>
      </c>
      <c r="V17" s="8">
        <v>9449863065</v>
      </c>
      <c r="W17" s="9" t="s">
        <v>79</v>
      </c>
      <c r="X17" s="8" t="s">
        <v>34</v>
      </c>
      <c r="Y17" s="9" t="s">
        <v>35</v>
      </c>
      <c r="Z17" s="8" t="s">
        <v>36</v>
      </c>
      <c r="AA17" s="9" t="s">
        <v>37</v>
      </c>
      <c r="AB17" s="10">
        <v>0.58348480000000003</v>
      </c>
    </row>
    <row r="18" spans="1:28" s="4" customFormat="1" ht="13" x14ac:dyDescent="0.3">
      <c r="A18" s="5">
        <v>686</v>
      </c>
      <c r="B18" s="6" t="s">
        <v>76</v>
      </c>
      <c r="C18" s="7">
        <v>43789</v>
      </c>
      <c r="D18" s="5">
        <v>17</v>
      </c>
      <c r="E18" s="9" t="s">
        <v>40</v>
      </c>
      <c r="F18" s="8" t="s">
        <v>52</v>
      </c>
      <c r="G18" s="9" t="s">
        <v>53</v>
      </c>
      <c r="H18" s="8" t="str">
        <f>"000047"</f>
        <v>000047</v>
      </c>
      <c r="I18" s="7">
        <v>42803</v>
      </c>
      <c r="J18" s="8" t="str">
        <f>"000026"</f>
        <v>000026</v>
      </c>
      <c r="K18" s="7">
        <v>43070</v>
      </c>
      <c r="L18" s="8" t="str">
        <f>"000026"</f>
        <v>000026</v>
      </c>
      <c r="M18" s="7">
        <v>43070</v>
      </c>
      <c r="N18" s="8">
        <v>16</v>
      </c>
      <c r="O18" s="8" t="str">
        <f>"004569"</f>
        <v>004569</v>
      </c>
      <c r="P18" s="7">
        <v>43313</v>
      </c>
      <c r="Q18" s="10">
        <v>2.7874300000000001</v>
      </c>
      <c r="R18" s="10">
        <v>0.33343</v>
      </c>
      <c r="S18" s="10">
        <v>2.4540000000000002</v>
      </c>
      <c r="T18" s="8">
        <v>13</v>
      </c>
      <c r="U18" s="7">
        <v>43789</v>
      </c>
      <c r="V18" s="8">
        <v>9845004432</v>
      </c>
      <c r="W18" s="9" t="s">
        <v>54</v>
      </c>
      <c r="X18" s="8" t="s">
        <v>29</v>
      </c>
      <c r="Y18" s="9" t="s">
        <v>30</v>
      </c>
      <c r="Z18" s="8" t="s">
        <v>36</v>
      </c>
      <c r="AA18" s="9" t="s">
        <v>37</v>
      </c>
      <c r="AB18" s="10">
        <v>2.7874300000000001E-2</v>
      </c>
    </row>
    <row r="19" spans="1:28" s="4" customFormat="1" ht="13" x14ac:dyDescent="0.3">
      <c r="A19" s="5">
        <v>687</v>
      </c>
      <c r="B19" s="6" t="s">
        <v>76</v>
      </c>
      <c r="C19" s="7">
        <v>43789</v>
      </c>
      <c r="D19" s="5">
        <v>17</v>
      </c>
      <c r="E19" s="9" t="s">
        <v>40</v>
      </c>
      <c r="F19" s="8" t="s">
        <v>49</v>
      </c>
      <c r="G19" s="9" t="s">
        <v>50</v>
      </c>
      <c r="H19" s="8" t="str">
        <f>"000048"</f>
        <v>000048</v>
      </c>
      <c r="I19" s="7">
        <v>42803</v>
      </c>
      <c r="J19" s="8" t="str">
        <f>"000033"</f>
        <v>000033</v>
      </c>
      <c r="K19" s="7">
        <v>43326</v>
      </c>
      <c r="L19" s="8" t="str">
        <f>"000034"</f>
        <v>000034</v>
      </c>
      <c r="M19" s="7">
        <v>43326</v>
      </c>
      <c r="N19" s="8">
        <v>16</v>
      </c>
      <c r="O19" s="8" t="str">
        <f>"000370"</f>
        <v>000370</v>
      </c>
      <c r="P19" s="7">
        <v>43566</v>
      </c>
      <c r="Q19" s="10">
        <v>2.8297400000000001</v>
      </c>
      <c r="R19" s="10">
        <v>0.33806000000000003</v>
      </c>
      <c r="S19" s="10">
        <v>2.4916800000000001</v>
      </c>
      <c r="T19" s="8">
        <v>13</v>
      </c>
      <c r="U19" s="7">
        <v>43789</v>
      </c>
      <c r="V19" s="8">
        <v>9945004432</v>
      </c>
      <c r="W19" s="9" t="s">
        <v>51</v>
      </c>
      <c r="X19" s="8" t="s">
        <v>29</v>
      </c>
      <c r="Y19" s="9" t="s">
        <v>30</v>
      </c>
      <c r="Z19" s="8" t="s">
        <v>36</v>
      </c>
      <c r="AA19" s="9" t="s">
        <v>37</v>
      </c>
      <c r="AB19" s="10">
        <v>2.82974E-2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2020-01-28T11:34:40Z</dcterms:modified>
</cp:coreProperties>
</file>