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<sst xmlns="http://schemas.openxmlformats.org/spreadsheetml/2006/main" count="163" uniqueCount="94">
  <si>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</si>
  <si>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</si>
  <si>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</si>
  <si>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</si>
  <si>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</si>
  <si>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</si>
  <si>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</si>
  <si>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</si>
  <si>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</si>
  <si>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</si>
  <si>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</si>
  <si>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</si>
  <si>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</si>
  <si>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</si>
  <si>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</si>
  <si>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</si>
  <si>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</si>
  <si>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</si>
  <si>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</si>
  <si>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</si>
  <si>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</si>
  <si>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</si>
  <si>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</si>
  <si>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</si>
  <si>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</si>
  <si>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</si>
  <si>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</si>
  <si>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</si>
  <si>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</si>
  <si>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May</t>
  </si>
  <si>
    <t>M and R to Street Lights - Replacement of Burnt Bulbs etc. (Package)</t>
  </si>
  <si>
    <t>P0300</t>
  </si>
  <si>
    <t>P0190</t>
  </si>
  <si>
    <t>Works sanctioned by Hon Mayor</t>
  </si>
  <si>
    <t xml:space="preserve">KRIDL </t>
  </si>
  <si>
    <t>ddo258</t>
  </si>
  <si>
    <t xml:space="preserve"> Executive Engineer Electrical South Zone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</si>
  <si>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</si>
  <si>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</si>
  <si>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ddo271</t>
  </si>
  <si>
    <t xml:space="preserve"> Assistant Executive Engineer Jayanagar South Zone</t>
  </si>
  <si>
    <t>Jaya Nagara East</t>
  </si>
  <si>
    <t>170-16-000001</t>
  </si>
  <si>
    <t>Operation and Maintenance of Street Lighting System in Ward No.170 Package S-11 of South Zone</t>
  </si>
  <si>
    <t>Sri Chamundeshwari Electricals (Muniraju.H.C)</t>
  </si>
  <si>
    <t>170-17-000006</t>
  </si>
  <si>
    <t>Improvements of drains and footpath Covering slab to in Tilak nagar cross road main road from East End main road to 26th main in ward 170</t>
  </si>
  <si>
    <t>170-17-000011</t>
  </si>
  <si>
    <t>Improvements to RSD and asphalting to 28th A and B main road at Corporation colony and surrounding areas in ward no 170</t>
  </si>
  <si>
    <t>B Eshwaraiah</t>
  </si>
  <si>
    <t>July</t>
  </si>
  <si>
    <t>170-16-000004</t>
  </si>
  <si>
    <t>Emeregency works in ward no 170 Jayanagar east</t>
  </si>
  <si>
    <t>M V Kempegowda</t>
  </si>
  <si>
    <t>P1771</t>
  </si>
  <si>
    <t>Zone Works - POW Works</t>
  </si>
  <si>
    <t>August</t>
  </si>
  <si>
    <t>170-19-000009</t>
  </si>
  <si>
    <t>UGD Works in ward no 170</t>
  </si>
  <si>
    <t>Manjesh B C</t>
  </si>
  <si>
    <t>P3295</t>
  </si>
  <si>
    <t>14th Finance Commission Works - UGD Works</t>
  </si>
  <si>
    <t>September</t>
  </si>
  <si>
    <t>170-19-000006</t>
  </si>
  <si>
    <t>Community Property maintenance including Parks ward no 170</t>
  </si>
  <si>
    <t>C Vadivelan</t>
  </si>
  <si>
    <t>P3292</t>
  </si>
  <si>
    <t>14th Finance Commission Works - Community Property Maintenance (including Parks)</t>
  </si>
  <si>
    <t>170-19-000010</t>
  </si>
  <si>
    <t>Roads and Footpath Maintenance in ward no 170</t>
  </si>
  <si>
    <t>Rajanna.M</t>
  </si>
  <si>
    <t>P3296</t>
  </si>
  <si>
    <t>14th Finance Commission Works - Road and Footpath Maintenance</t>
  </si>
  <si>
    <t>170-19-000005</t>
  </si>
  <si>
    <t>Maintenance of Crematorium Burrial ground and Office maintenance ward no 170</t>
  </si>
  <si>
    <t>SANTOSH.G.C.</t>
  </si>
  <si>
    <t>P3291</t>
  </si>
  <si>
    <t>14th Fin -Maintenance of Cremotorium, Burial Grounds</t>
  </si>
  <si>
    <t>October</t>
  </si>
  <si>
    <t>170-19-000007</t>
  </si>
  <si>
    <t>Providing Drinking water facilities in ward no 170</t>
  </si>
  <si>
    <t>Sudeep Rattehalli Shanmukhappa</t>
  </si>
  <si>
    <t>P3293</t>
  </si>
  <si>
    <t>14th Finance Commission Works - Drinking Water</t>
  </si>
  <si>
    <t>November</t>
  </si>
  <si>
    <t>170-17-000042</t>
  </si>
  <si>
    <t>Providing street name boards to balance roads in ward no 170 Jayanagar east</t>
  </si>
  <si>
    <t>S Nagendra Kumar</t>
  </si>
  <si>
    <t>December</t>
  </si>
  <si>
    <t>170-17-000032</t>
  </si>
  <si>
    <t>Providing drinking water works in Ward No 170 in Jaynagar Division</t>
  </si>
  <si>
    <t>Technical Managar (west)</t>
  </si>
  <si>
    <t>P3110</t>
  </si>
  <si>
    <t>14th Finance Commission Grant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</si>
</sst>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3.816406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5319</v>
      </c>
      <c r="B2" s="5" t="s">
        <v>28</v>
      </c>
      <c r="C2" s="6">
        <v>43567</v>
      </c>
      <c r="D2" s="7">
        <v>170</v>
      </c>
      <c r="E2" s="8" t="s">
        <v>41</v>
      </c>
      <c r="F2" s="7" t="s">
        <v>42</v>
      </c>
      <c r="G2" s="8" t="s">
        <v>43</v>
      </c>
      <c r="H2" s="7" t="str">
        <f>"000023"</f>
        <v>000023</v>
      </c>
      <c r="I2" s="6">
        <v>42934</v>
      </c>
      <c r="J2" s="7" t="str">
        <f>"000014"</f>
        <v>000014</v>
      </c>
      <c r="K2" s="6">
        <v>43595</v>
      </c>
      <c r="L2" s="7" t="str">
        <f>"000016"</f>
        <v>000016</v>
      </c>
      <c r="M2" s="6">
        <v>43595</v>
      </c>
      <c r="N2" s="7">
        <v>16</v>
      </c>
      <c r="O2" s="7" t="str">
        <f>""</f>
        <v/>
      </c>
      <c r="P2" s="6"/>
      <c r="Q2" s="9">
        <v>5.9182499999999996</v>
      </c>
      <c r="R2" s="9">
        <v>0.48021999999999998</v>
      </c>
      <c r="S2" s="9">
        <v>5.4380300000000004</v>
      </c>
      <c r="T2" s="7">
        <v>17</v>
      </c>
      <c r="U2" s="6">
        <v>43567</v>
      </c>
      <c r="V2" s="7">
        <v>0</v>
      </c>
      <c r="W2" s="8" t="s">
        <v>44</v>
      </c>
      <c r="X2" s="7" t="s">
        <v>31</v>
      </c>
      <c r="Y2" s="8" t="s">
        <v>30</v>
      </c>
      <c r="Z2" s="7" t="s">
        <v>35</v>
      </c>
      <c r="AA2" s="8" t="s">
        <v>36</v>
      </c>
      <c r="AB2" s="9">
        <f t="shared" ref="AB2:AB12" si="0">Q2/100</f>
        <v>5.9182499999999999E-2</v>
      </c>
    </row>
    <row r="3" spans="1:28" x14ac:dyDescent="0.35">
      <c r="A3" s="4">
        <v>5320</v>
      </c>
      <c r="B3" s="5" t="s">
        <v>28</v>
      </c>
      <c r="C3" s="6">
        <v>43575</v>
      </c>
      <c r="D3" s="7">
        <v>170</v>
      </c>
      <c r="E3" s="8" t="s">
        <v>41</v>
      </c>
      <c r="F3" s="7" t="s">
        <v>42</v>
      </c>
      <c r="G3" s="8" t="s">
        <v>43</v>
      </c>
      <c r="H3" s="7" t="str">
        <f>"000023"</f>
        <v>000023</v>
      </c>
      <c r="I3" s="6">
        <v>42934</v>
      </c>
      <c r="J3" s="7" t="str">
        <f>"000014"</f>
        <v>000014</v>
      </c>
      <c r="K3" s="6">
        <v>43595</v>
      </c>
      <c r="L3" s="7" t="str">
        <f>"000016"</f>
        <v>000016</v>
      </c>
      <c r="M3" s="6">
        <v>43595</v>
      </c>
      <c r="N3" s="7">
        <v>16</v>
      </c>
      <c r="O3" s="7" t="str">
        <f>""</f>
        <v/>
      </c>
      <c r="P3" s="6"/>
      <c r="Q3" s="9">
        <v>5.9182499999999996</v>
      </c>
      <c r="R3" s="9">
        <v>0.48254000000000002</v>
      </c>
      <c r="S3" s="9">
        <v>5.4357100000000003</v>
      </c>
      <c r="T3" s="7">
        <v>20</v>
      </c>
      <c r="U3" s="6">
        <v>43575</v>
      </c>
      <c r="V3" s="7">
        <v>0</v>
      </c>
      <c r="W3" s="8" t="s">
        <v>44</v>
      </c>
      <c r="X3" s="7" t="s">
        <v>31</v>
      </c>
      <c r="Y3" s="8" t="s">
        <v>30</v>
      </c>
      <c r="Z3" s="7" t="s">
        <v>35</v>
      </c>
      <c r="AA3" s="8" t="s">
        <v>36</v>
      </c>
      <c r="AB3" s="9">
        <f t="shared" si="0"/>
        <v>5.9182499999999999E-2</v>
      </c>
    </row>
    <row r="4" spans="1:28" x14ac:dyDescent="0.35">
      <c r="A4" s="4">
        <v>5321</v>
      </c>
      <c r="B4" s="5" t="s">
        <v>29</v>
      </c>
      <c r="C4" s="6">
        <v>43591</v>
      </c>
      <c r="D4" s="7">
        <v>170</v>
      </c>
      <c r="E4" s="8" t="s">
        <v>41</v>
      </c>
      <c r="F4" s="7" t="s">
        <v>45</v>
      </c>
      <c r="G4" s="8" t="s">
        <v>46</v>
      </c>
      <c r="H4" s="7" t="str">
        <f>"000115"</f>
        <v>000115</v>
      </c>
      <c r="I4" s="6">
        <v>42796</v>
      </c>
      <c r="J4" s="7" t="str">
        <f>"000025"</f>
        <v>000025</v>
      </c>
      <c r="K4" s="6">
        <v>42886</v>
      </c>
      <c r="L4" s="7" t="str">
        <f>"000002"</f>
        <v>000002</v>
      </c>
      <c r="M4" s="6">
        <v>42971</v>
      </c>
      <c r="N4" s="7">
        <v>17</v>
      </c>
      <c r="O4" s="7" t="str">
        <f>"001284"</f>
        <v>001284</v>
      </c>
      <c r="P4" s="6">
        <v>43587</v>
      </c>
      <c r="Q4" s="9">
        <v>39.987720000000003</v>
      </c>
      <c r="R4" s="9">
        <v>6.19414</v>
      </c>
      <c r="S4" s="9">
        <v>33.793579999999999</v>
      </c>
      <c r="T4" s="7">
        <v>37</v>
      </c>
      <c r="U4" s="6">
        <v>43591</v>
      </c>
      <c r="V4" s="7">
        <v>9448021479</v>
      </c>
      <c r="W4" s="8" t="s">
        <v>34</v>
      </c>
      <c r="X4" s="7" t="s">
        <v>32</v>
      </c>
      <c r="Y4" s="8" t="s">
        <v>33</v>
      </c>
      <c r="Z4" s="7" t="s">
        <v>39</v>
      </c>
      <c r="AA4" s="8" t="s">
        <v>40</v>
      </c>
      <c r="AB4" s="9">
        <f t="shared" si="0"/>
        <v>0.39987720000000004</v>
      </c>
    </row>
    <row r="5" spans="1:28" x14ac:dyDescent="0.35">
      <c r="A5" s="4">
        <v>5322</v>
      </c>
      <c r="B5" s="5" t="s">
        <v>29</v>
      </c>
      <c r="C5" s="6">
        <v>43602</v>
      </c>
      <c r="D5" s="7">
        <v>170</v>
      </c>
      <c r="E5" s="8" t="s">
        <v>41</v>
      </c>
      <c r="F5" s="7" t="s">
        <v>47</v>
      </c>
      <c r="G5" s="8" t="s">
        <v>48</v>
      </c>
      <c r="H5" s="7" t="str">
        <f>"000105"</f>
        <v>000105</v>
      </c>
      <c r="I5" s="6">
        <v>42850</v>
      </c>
      <c r="J5" s="7" t="str">
        <f>"000001"</f>
        <v>000001</v>
      </c>
      <c r="K5" s="6">
        <v>42964</v>
      </c>
      <c r="L5" s="7" t="str">
        <f>"000005"</f>
        <v>000005</v>
      </c>
      <c r="M5" s="6">
        <v>42999</v>
      </c>
      <c r="N5" s="7">
        <v>17</v>
      </c>
      <c r="O5" s="7" t="str">
        <f>"001530"</f>
        <v>001530</v>
      </c>
      <c r="P5" s="6">
        <v>43599</v>
      </c>
      <c r="Q5" s="9">
        <v>38.55509</v>
      </c>
      <c r="R5" s="9">
        <v>2.0207299999999999</v>
      </c>
      <c r="S5" s="9">
        <v>36.53436</v>
      </c>
      <c r="T5" s="7">
        <v>49</v>
      </c>
      <c r="U5" s="6">
        <v>43602</v>
      </c>
      <c r="V5" s="7">
        <v>9880413927</v>
      </c>
      <c r="W5" s="8" t="s">
        <v>49</v>
      </c>
      <c r="X5" s="7" t="s">
        <v>37</v>
      </c>
      <c r="Y5" s="8" t="s">
        <v>38</v>
      </c>
      <c r="Z5" s="7" t="s">
        <v>39</v>
      </c>
      <c r="AA5" s="8" t="s">
        <v>40</v>
      </c>
      <c r="AB5" s="9">
        <f t="shared" si="0"/>
        <v>0.38555089999999997</v>
      </c>
    </row>
    <row r="6" spans="1:28" x14ac:dyDescent="0.35">
      <c r="A6" s="4">
        <v>5323</v>
      </c>
      <c r="B6" s="5" t="s">
        <v>50</v>
      </c>
      <c r="C6" s="6">
        <v>43647</v>
      </c>
      <c r="D6" s="7">
        <v>170</v>
      </c>
      <c r="E6" s="8" t="s">
        <v>41</v>
      </c>
      <c r="F6" s="7" t="s">
        <v>51</v>
      </c>
      <c r="G6" s="10" t="s">
        <v>52</v>
      </c>
      <c r="H6" s="7" t="str">
        <f>"000011"</f>
        <v>000011</v>
      </c>
      <c r="I6" s="6">
        <v>42958</v>
      </c>
      <c r="J6" s="7" t="str">
        <f>"000035"</f>
        <v>000035</v>
      </c>
      <c r="K6" s="6">
        <v>43089</v>
      </c>
      <c r="L6" s="7" t="str">
        <f>"000053"</f>
        <v>000053</v>
      </c>
      <c r="M6" s="6">
        <v>43109</v>
      </c>
      <c r="N6" s="7">
        <v>16</v>
      </c>
      <c r="O6" s="7" t="str">
        <f>"003063"</f>
        <v>003063</v>
      </c>
      <c r="P6" s="6">
        <v>43640</v>
      </c>
      <c r="Q6" s="11">
        <v>13.575620000000001</v>
      </c>
      <c r="R6" s="11">
        <v>0.74999000000000005</v>
      </c>
      <c r="S6" s="11">
        <v>12.82563</v>
      </c>
      <c r="T6" s="7">
        <v>96</v>
      </c>
      <c r="U6" s="6">
        <v>43647</v>
      </c>
      <c r="V6" s="7">
        <v>9980165479</v>
      </c>
      <c r="W6" s="10" t="s">
        <v>53</v>
      </c>
      <c r="X6" s="7" t="s">
        <v>54</v>
      </c>
      <c r="Y6" s="10" t="s">
        <v>55</v>
      </c>
      <c r="Z6" s="7" t="s">
        <v>39</v>
      </c>
      <c r="AA6" s="10" t="s">
        <v>40</v>
      </c>
      <c r="AB6" s="11">
        <f t="shared" si="0"/>
        <v>0.13575619999999999</v>
      </c>
    </row>
    <row r="7" spans="1:28" x14ac:dyDescent="0.35">
      <c r="A7" s="4">
        <v>5324</v>
      </c>
      <c r="B7" s="5" t="s">
        <v>50</v>
      </c>
      <c r="C7" s="6">
        <v>43648</v>
      </c>
      <c r="D7" s="7">
        <v>170</v>
      </c>
      <c r="E7" s="8" t="s">
        <v>41</v>
      </c>
      <c r="F7" s="7" t="s">
        <v>42</v>
      </c>
      <c r="G7" s="10" t="s">
        <v>43</v>
      </c>
      <c r="H7" s="7" t="str">
        <f>"000023"</f>
        <v>000023</v>
      </c>
      <c r="I7" s="6">
        <v>42934</v>
      </c>
      <c r="J7" s="7" t="str">
        <f>"000199"</f>
        <v>000199</v>
      </c>
      <c r="K7" s="6">
        <v>43776</v>
      </c>
      <c r="L7" s="7" t="str">
        <f>"000199"</f>
        <v>000199</v>
      </c>
      <c r="M7" s="6">
        <v>43777</v>
      </c>
      <c r="N7" s="7">
        <v>16</v>
      </c>
      <c r="O7" s="7" t="str">
        <f>""</f>
        <v/>
      </c>
      <c r="P7" s="7"/>
      <c r="Q7" s="11">
        <v>3.5509499999999998</v>
      </c>
      <c r="R7" s="11">
        <v>0.28549999999999998</v>
      </c>
      <c r="S7" s="11">
        <v>3.26545</v>
      </c>
      <c r="T7" s="7">
        <v>102</v>
      </c>
      <c r="U7" s="6">
        <v>43648</v>
      </c>
      <c r="V7" s="7">
        <v>0</v>
      </c>
      <c r="W7" s="10" t="s">
        <v>44</v>
      </c>
      <c r="X7" s="7" t="s">
        <v>31</v>
      </c>
      <c r="Y7" s="10" t="s">
        <v>30</v>
      </c>
      <c r="Z7" s="7" t="s">
        <v>35</v>
      </c>
      <c r="AA7" s="10" t="s">
        <v>36</v>
      </c>
      <c r="AB7" s="11">
        <f t="shared" si="0"/>
        <v>3.5509499999999999E-2</v>
      </c>
    </row>
    <row r="8" spans="1:28" x14ac:dyDescent="0.35">
      <c r="A8" s="4">
        <v>5325</v>
      </c>
      <c r="B8" s="5" t="s">
        <v>50</v>
      </c>
      <c r="C8" s="6">
        <v>43672</v>
      </c>
      <c r="D8" s="7">
        <v>170</v>
      </c>
      <c r="E8" s="8" t="s">
        <v>41</v>
      </c>
      <c r="F8" s="7" t="s">
        <v>42</v>
      </c>
      <c r="G8" s="10" t="s">
        <v>43</v>
      </c>
      <c r="H8" s="7" t="str">
        <f>"000023"</f>
        <v>000023</v>
      </c>
      <c r="I8" s="6">
        <v>42934</v>
      </c>
      <c r="J8" s="7" t="str">
        <f>"000199"</f>
        <v>000199</v>
      </c>
      <c r="K8" s="6">
        <v>43776</v>
      </c>
      <c r="L8" s="7" t="str">
        <f>"000199"</f>
        <v>000199</v>
      </c>
      <c r="M8" s="6">
        <v>43777</v>
      </c>
      <c r="N8" s="7">
        <v>16</v>
      </c>
      <c r="O8" s="7" t="str">
        <f>""</f>
        <v/>
      </c>
      <c r="P8" s="7"/>
      <c r="Q8" s="11">
        <v>3.5509499999999998</v>
      </c>
      <c r="R8" s="11">
        <v>0.27450000000000002</v>
      </c>
      <c r="S8" s="11">
        <v>3.2764500000000001</v>
      </c>
      <c r="T8" s="7">
        <v>129</v>
      </c>
      <c r="U8" s="6">
        <v>43672</v>
      </c>
      <c r="V8" s="7">
        <v>0</v>
      </c>
      <c r="W8" s="10" t="s">
        <v>44</v>
      </c>
      <c r="X8" s="7" t="s">
        <v>31</v>
      </c>
      <c r="Y8" s="10" t="s">
        <v>30</v>
      </c>
      <c r="Z8" s="7" t="s">
        <v>35</v>
      </c>
      <c r="AA8" s="10" t="s">
        <v>36</v>
      </c>
      <c r="AB8" s="11">
        <f t="shared" si="0"/>
        <v>3.5509499999999999E-2</v>
      </c>
    </row>
    <row r="9" spans="1:28" x14ac:dyDescent="0.35">
      <c r="A9" s="4">
        <v>5326</v>
      </c>
      <c r="B9" s="5" t="s">
        <v>56</v>
      </c>
      <c r="C9" s="6">
        <v>43693</v>
      </c>
      <c r="D9" s="7">
        <v>170</v>
      </c>
      <c r="E9" s="8" t="s">
        <v>41</v>
      </c>
      <c r="F9" s="7" t="s">
        <v>57</v>
      </c>
      <c r="G9" s="10" t="s">
        <v>58</v>
      </c>
      <c r="H9" s="7" t="str">
        <f>"000206"</f>
        <v>000206</v>
      </c>
      <c r="I9" s="6">
        <v>43532</v>
      </c>
      <c r="J9" s="7" t="str">
        <f>"000036"</f>
        <v>000036</v>
      </c>
      <c r="K9" s="6">
        <v>43648</v>
      </c>
      <c r="L9" s="7" t="str">
        <f>"000031"</f>
        <v>000031</v>
      </c>
      <c r="M9" s="6">
        <v>43648</v>
      </c>
      <c r="N9" s="7">
        <v>19</v>
      </c>
      <c r="O9" s="7" t="str">
        <f>"004218"</f>
        <v>004218</v>
      </c>
      <c r="P9" s="6">
        <v>43679</v>
      </c>
      <c r="Q9" s="11">
        <v>6.5589899999999997</v>
      </c>
      <c r="R9" s="11">
        <v>0.27427000000000001</v>
      </c>
      <c r="S9" s="11">
        <v>6.2847200000000001</v>
      </c>
      <c r="T9" s="7">
        <v>155</v>
      </c>
      <c r="U9" s="6">
        <v>43693</v>
      </c>
      <c r="V9" s="7">
        <v>9856325698</v>
      </c>
      <c r="W9" s="10" t="s">
        <v>59</v>
      </c>
      <c r="X9" s="7" t="s">
        <v>60</v>
      </c>
      <c r="Y9" s="10" t="s">
        <v>61</v>
      </c>
      <c r="Z9" s="7" t="s">
        <v>39</v>
      </c>
      <c r="AA9" s="10" t="s">
        <v>40</v>
      </c>
      <c r="AB9" s="11">
        <f t="shared" si="0"/>
        <v>6.5589899999999993E-2</v>
      </c>
    </row>
    <row r="10" spans="1:28" x14ac:dyDescent="0.35">
      <c r="A10" s="4">
        <v>5327</v>
      </c>
      <c r="B10" s="5" t="s">
        <v>62</v>
      </c>
      <c r="C10" s="6">
        <v>43726</v>
      </c>
      <c r="D10" s="7">
        <v>170</v>
      </c>
      <c r="E10" s="8" t="s">
        <v>41</v>
      </c>
      <c r="F10" s="7" t="s">
        <v>63</v>
      </c>
      <c r="G10" s="10" t="s">
        <v>64</v>
      </c>
      <c r="H10" s="7" t="str">
        <f>"000183"</f>
        <v>000183</v>
      </c>
      <c r="I10" s="6">
        <v>43529</v>
      </c>
      <c r="J10" s="7" t="str">
        <f>"000026"</f>
        <v>000026</v>
      </c>
      <c r="K10" s="6">
        <v>43628</v>
      </c>
      <c r="L10" s="7" t="str">
        <f>"000029"</f>
        <v>000029</v>
      </c>
      <c r="M10" s="6">
        <v>43635</v>
      </c>
      <c r="N10" s="7">
        <v>19</v>
      </c>
      <c r="O10" s="7" t="str">
        <f>"004991"</f>
        <v>004991</v>
      </c>
      <c r="P10" s="6">
        <v>43719</v>
      </c>
      <c r="Q10" s="11">
        <v>2.0809799999999998</v>
      </c>
      <c r="R10" s="11">
        <v>0.10097</v>
      </c>
      <c r="S10" s="11">
        <v>1.98001</v>
      </c>
      <c r="T10" s="7">
        <v>191</v>
      </c>
      <c r="U10" s="6">
        <v>43726</v>
      </c>
      <c r="V10" s="7">
        <v>7854125698</v>
      </c>
      <c r="W10" s="10" t="s">
        <v>65</v>
      </c>
      <c r="X10" s="7" t="s">
        <v>66</v>
      </c>
      <c r="Y10" s="10" t="s">
        <v>67</v>
      </c>
      <c r="Z10" s="7" t="s">
        <v>39</v>
      </c>
      <c r="AA10" s="10" t="s">
        <v>40</v>
      </c>
      <c r="AB10" s="11">
        <f t="shared" si="0"/>
        <v>2.08098E-2</v>
      </c>
    </row>
    <row r="11" spans="1:28" x14ac:dyDescent="0.35">
      <c r="A11" s="4">
        <v>5328</v>
      </c>
      <c r="B11" s="5" t="s">
        <v>62</v>
      </c>
      <c r="C11" s="6">
        <v>43726</v>
      </c>
      <c r="D11" s="7">
        <v>170</v>
      </c>
      <c r="E11" s="8" t="s">
        <v>41</v>
      </c>
      <c r="F11" s="7" t="s">
        <v>68</v>
      </c>
      <c r="G11" s="10" t="s">
        <v>69</v>
      </c>
      <c r="H11" s="7" t="str">
        <f>"000026"</f>
        <v>000026</v>
      </c>
      <c r="I11" s="6">
        <v>43637</v>
      </c>
      <c r="J11" s="7" t="str">
        <f>"000054"</f>
        <v>000054</v>
      </c>
      <c r="K11" s="6">
        <v>43704</v>
      </c>
      <c r="L11" s="7" t="str">
        <f>"000057"</f>
        <v>000057</v>
      </c>
      <c r="M11" s="6">
        <v>43707</v>
      </c>
      <c r="N11" s="7">
        <v>19</v>
      </c>
      <c r="O11" s="7" t="str">
        <f>"005177"</f>
        <v>005177</v>
      </c>
      <c r="P11" s="6">
        <v>43726</v>
      </c>
      <c r="Q11" s="11">
        <v>6.4837499999999997</v>
      </c>
      <c r="R11" s="11">
        <v>0.29533999999999999</v>
      </c>
      <c r="S11" s="11">
        <v>6.1884100000000002</v>
      </c>
      <c r="T11" s="7">
        <v>192</v>
      </c>
      <c r="U11" s="6">
        <v>43726</v>
      </c>
      <c r="V11" s="7">
        <v>9945195765</v>
      </c>
      <c r="W11" s="10" t="s">
        <v>70</v>
      </c>
      <c r="X11" s="7" t="s">
        <v>71</v>
      </c>
      <c r="Y11" s="10" t="s">
        <v>72</v>
      </c>
      <c r="Z11" s="7" t="s">
        <v>39</v>
      </c>
      <c r="AA11" s="10" t="s">
        <v>40</v>
      </c>
      <c r="AB11" s="11">
        <f t="shared" si="0"/>
        <v>6.4837499999999992E-2</v>
      </c>
    </row>
    <row r="12" spans="1:28" x14ac:dyDescent="0.35">
      <c r="A12" s="4">
        <v>5329</v>
      </c>
      <c r="B12" s="5" t="s">
        <v>62</v>
      </c>
      <c r="C12" s="6">
        <v>43738</v>
      </c>
      <c r="D12" s="7">
        <v>170</v>
      </c>
      <c r="E12" s="8" t="s">
        <v>41</v>
      </c>
      <c r="F12" s="7" t="s">
        <v>73</v>
      </c>
      <c r="G12" s="10" t="s">
        <v>74</v>
      </c>
      <c r="H12" s="7" t="str">
        <f>"000017"</f>
        <v>000017</v>
      </c>
      <c r="I12" s="6">
        <v>43617</v>
      </c>
      <c r="J12" s="7" t="str">
        <f>"000047"</f>
        <v>000047</v>
      </c>
      <c r="K12" s="6">
        <v>43680</v>
      </c>
      <c r="L12" s="7" t="str">
        <f>"000052"</f>
        <v>000052</v>
      </c>
      <c r="M12" s="6">
        <v>43683</v>
      </c>
      <c r="N12" s="7">
        <v>19</v>
      </c>
      <c r="O12" s="7" t="str">
        <f>"005374"</f>
        <v>005374</v>
      </c>
      <c r="P12" s="6">
        <v>43729</v>
      </c>
      <c r="Q12" s="11">
        <v>2.0459000000000001</v>
      </c>
      <c r="R12" s="11">
        <v>4.7509999999999997E-2</v>
      </c>
      <c r="S12" s="11">
        <v>1.9983900000000001</v>
      </c>
      <c r="T12" s="7">
        <v>207</v>
      </c>
      <c r="U12" s="6">
        <v>43738</v>
      </c>
      <c r="V12" s="7">
        <v>9916800969</v>
      </c>
      <c r="W12" s="10" t="s">
        <v>75</v>
      </c>
      <c r="X12" s="7" t="s">
        <v>76</v>
      </c>
      <c r="Y12" s="10" t="s">
        <v>77</v>
      </c>
      <c r="Z12" s="7" t="s">
        <v>39</v>
      </c>
      <c r="AA12" s="10" t="s">
        <v>40</v>
      </c>
      <c r="AB12" s="11">
        <f t="shared" si="0"/>
        <v>2.0459000000000001E-2</v>
      </c>
    </row>
    <row r="13" spans="1:28" x14ac:dyDescent="0.35">
      <c r="A13" s="4">
        <v>5330</v>
      </c>
      <c r="B13" s="5" t="s">
        <v>78</v>
      </c>
      <c r="C13" s="6">
        <v>43768</v>
      </c>
      <c r="D13" s="4">
        <v>170</v>
      </c>
      <c r="E13" s="8" t="s">
        <v>41</v>
      </c>
      <c r="F13" s="7" t="s">
        <v>79</v>
      </c>
      <c r="G13" s="8" t="s">
        <v>80</v>
      </c>
      <c r="H13" s="7" t="str">
        <f>"000182"</f>
        <v>000182</v>
      </c>
      <c r="I13" s="6">
        <v>43529</v>
      </c>
      <c r="J13" s="7" t="str">
        <f>"000030"</f>
        <v>000030</v>
      </c>
      <c r="K13" s="6">
        <v>43636</v>
      </c>
      <c r="L13" s="7" t="str">
        <f>"000068"</f>
        <v>000068</v>
      </c>
      <c r="M13" s="6">
        <v>43732</v>
      </c>
      <c r="N13" s="7">
        <v>19</v>
      </c>
      <c r="O13" s="7" t="str">
        <f>"005971"</f>
        <v>005971</v>
      </c>
      <c r="P13" s="6">
        <v>43763</v>
      </c>
      <c r="Q13" s="9">
        <v>8.3995700000000006</v>
      </c>
      <c r="R13" s="9">
        <v>0.35499999999999998</v>
      </c>
      <c r="S13" s="9">
        <v>8.0445700000000002</v>
      </c>
      <c r="T13" s="7">
        <v>13</v>
      </c>
      <c r="U13" s="6">
        <v>43768</v>
      </c>
      <c r="V13" s="7">
        <v>9854785412</v>
      </c>
      <c r="W13" s="8" t="s">
        <v>81</v>
      </c>
      <c r="X13" s="7" t="s">
        <v>82</v>
      </c>
      <c r="Y13" s="8" t="s">
        <v>83</v>
      </c>
      <c r="Z13" s="7" t="s">
        <v>39</v>
      </c>
      <c r="AA13" s="8" t="s">
        <v>40</v>
      </c>
      <c r="AB13" s="9">
        <v>8.3995700000000006E-2</v>
      </c>
    </row>
    <row r="14" spans="1:28" x14ac:dyDescent="0.35">
      <c r="A14" s="4">
        <v>5331</v>
      </c>
      <c r="B14" s="5" t="s">
        <v>84</v>
      </c>
      <c r="C14" s="6">
        <v>43796</v>
      </c>
      <c r="D14" s="4">
        <v>170</v>
      </c>
      <c r="E14" s="8" t="s">
        <v>41</v>
      </c>
      <c r="F14" s="7" t="s">
        <v>85</v>
      </c>
      <c r="G14" s="8" t="s">
        <v>86</v>
      </c>
      <c r="H14" s="7" t="str">
        <f>"000089"</f>
        <v>000089</v>
      </c>
      <c r="I14" s="6">
        <v>43168</v>
      </c>
      <c r="J14" s="7" t="str">
        <f>"000008"</f>
        <v>000008</v>
      </c>
      <c r="K14" s="6">
        <v>43243</v>
      </c>
      <c r="L14" s="7" t="str">
        <f>"000016"</f>
        <v>000016</v>
      </c>
      <c r="M14" s="6">
        <v>43245</v>
      </c>
      <c r="N14" s="7">
        <v>17</v>
      </c>
      <c r="O14" s="7" t="str">
        <f>"006423"</f>
        <v>006423</v>
      </c>
      <c r="P14" s="6">
        <v>43795</v>
      </c>
      <c r="Q14" s="9">
        <v>17.658000000000001</v>
      </c>
      <c r="R14" s="9">
        <v>0.72397999999999996</v>
      </c>
      <c r="S14" s="9">
        <v>16.93402</v>
      </c>
      <c r="T14" s="7">
        <v>13</v>
      </c>
      <c r="U14" s="6">
        <v>43796</v>
      </c>
      <c r="V14" s="7">
        <v>9972812164</v>
      </c>
      <c r="W14" s="8" t="s">
        <v>87</v>
      </c>
      <c r="X14" s="7" t="s">
        <v>54</v>
      </c>
      <c r="Y14" s="8" t="s">
        <v>55</v>
      </c>
      <c r="Z14" s="7" t="s">
        <v>39</v>
      </c>
      <c r="AA14" s="8" t="s">
        <v>40</v>
      </c>
      <c r="AB14" s="9">
        <v>0.17658000000000001</v>
      </c>
    </row>
    <row r="15" spans="1:28" x14ac:dyDescent="0.35">
      <c r="A15" s="4">
        <v>5332</v>
      </c>
      <c r="B15" s="5" t="s">
        <v>88</v>
      </c>
      <c r="C15" s="6">
        <v>43805</v>
      </c>
      <c r="D15" s="4">
        <v>170</v>
      </c>
      <c r="E15" s="8" t="s">
        <v>41</v>
      </c>
      <c r="F15" s="7" t="s">
        <v>42</v>
      </c>
      <c r="G15" s="8" t="s">
        <v>43</v>
      </c>
      <c r="H15" s="7" t="str">
        <f>"000023"</f>
        <v>000023</v>
      </c>
      <c r="I15" s="6">
        <v>42934</v>
      </c>
      <c r="J15" s="7" t="str">
        <f>"000199"</f>
        <v>000199</v>
      </c>
      <c r="K15" s="6">
        <v>43776</v>
      </c>
      <c r="L15" s="7" t="str">
        <f>"000199"</f>
        <v>000199</v>
      </c>
      <c r="M15" s="6">
        <v>43777</v>
      </c>
      <c r="N15" s="7">
        <v>16</v>
      </c>
      <c r="O15" s="7" t="str">
        <f>"006588"</f>
        <v>006588</v>
      </c>
      <c r="P15" s="6">
        <v>43803</v>
      </c>
      <c r="Q15" s="9">
        <v>3.5509499999999998</v>
      </c>
      <c r="R15" s="9">
        <v>0.27950000000000003</v>
      </c>
      <c r="S15" s="9">
        <v>3.2714500000000002</v>
      </c>
      <c r="T15" s="7">
        <v>13</v>
      </c>
      <c r="U15" s="6">
        <v>43805</v>
      </c>
      <c r="V15" s="7">
        <v>0</v>
      </c>
      <c r="W15" s="8" t="s">
        <v>44</v>
      </c>
      <c r="X15" s="7" t="s">
        <v>31</v>
      </c>
      <c r="Y15" s="8" t="s">
        <v>30</v>
      </c>
      <c r="Z15" s="7" t="s">
        <v>35</v>
      </c>
      <c r="AA15" s="8" t="s">
        <v>36</v>
      </c>
      <c r="AB15" s="9">
        <v>3.5509499999999999E-2</v>
      </c>
    </row>
    <row r="16" spans="1:28" x14ac:dyDescent="0.35">
      <c r="A16" s="4">
        <v>5333</v>
      </c>
      <c r="B16" s="5" t="s">
        <v>88</v>
      </c>
      <c r="C16" s="6">
        <v>43818</v>
      </c>
      <c r="D16" s="4">
        <v>170</v>
      </c>
      <c r="E16" s="8" t="s">
        <v>41</v>
      </c>
      <c r="F16" s="7" t="s">
        <v>89</v>
      </c>
      <c r="G16" s="8" t="s">
        <v>90</v>
      </c>
      <c r="H16" s="7" t="str">
        <f>"000079"</f>
        <v>000079</v>
      </c>
      <c r="I16" s="6">
        <v>43140</v>
      </c>
      <c r="J16" s="7" t="str">
        <f>"000014"</f>
        <v>000014</v>
      </c>
      <c r="K16" s="6">
        <v>43595</v>
      </c>
      <c r="L16" s="7" t="str">
        <f>"000081"</f>
        <v>000081</v>
      </c>
      <c r="M16" s="6">
        <v>43799</v>
      </c>
      <c r="N16" s="7">
        <v>17</v>
      </c>
      <c r="O16" s="7" t="str">
        <f>"006845"</f>
        <v>006845</v>
      </c>
      <c r="P16" s="6">
        <v>43815</v>
      </c>
      <c r="Q16" s="9">
        <v>12.99316</v>
      </c>
      <c r="R16" s="9">
        <v>1.69936</v>
      </c>
      <c r="S16" s="9">
        <v>11.293799999999999</v>
      </c>
      <c r="T16" s="7">
        <v>13</v>
      </c>
      <c r="U16" s="6">
        <v>43818</v>
      </c>
      <c r="V16" s="7">
        <v>9448021479</v>
      </c>
      <c r="W16" s="8" t="s">
        <v>91</v>
      </c>
      <c r="X16" s="7" t="s">
        <v>92</v>
      </c>
      <c r="Y16" s="8" t="s">
        <v>93</v>
      </c>
      <c r="Z16" s="7" t="s">
        <v>39</v>
      </c>
      <c r="AA16" s="8" t="s">
        <v>40</v>
      </c>
      <c r="AB16" s="9">
        <v>0.12993160000000001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2020-01-30T07:02:10Z</dcterms:modified>
</cp:coreProperties>
</file>