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L13" i="1"/>
  <c r="J13" i="1"/>
  <c r="H13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<sst xmlns="http://schemas.openxmlformats.org/spreadsheetml/2006/main" count="136" uniqueCount="66">
  <si>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</si>
  <si>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</si>
  <si>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</si>
  <si>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</si>
  <si>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</si>
  <si>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</si>
  <si>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</si>
  <si>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</si>
  <si>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</si>
  <si>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</si>
  <si>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</si>
  <si>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</si>
  <si>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</si>
  <si>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</si>
  <si>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</si>
  <si>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</si>
  <si>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</si>
  <si>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</si>
  <si>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</si>
  <si>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</si>
  <si>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</si>
  <si>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</si>
  <si>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</si>
  <si>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</si>
  <si>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</si>
  <si>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</si>
  <si>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</si>
  <si>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</si>
  <si>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</si>
  <si>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</si>
  <si>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</si>
  <si>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</si>
  <si>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</si>
  <si>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 and R to Street Lights - Replacement of Burnt Bulbs etc. (Package)</t>
  </si>
  <si>
    <t>P0300</t>
  </si>
  <si>
    <t>P1878</t>
  </si>
  <si>
    <t>18per - Works (Bhagyajyothi, Sooru / Neeru Yojane and General) (54 Lakhs / New Wards)</t>
  </si>
  <si>
    <t>ddo258</t>
  </si>
  <si>
    <t xml:space="preserve"> Executive Engineer Electrical South Zone</t>
  </si>
  <si>
    <t>J P Nagara</t>
  </si>
  <si>
    <t>177-16-000001</t>
  </si>
  <si>
    <t>Operation and Maintenance of Street Lighting System in Ward No.177 Package S-7 of South Zone</t>
  </si>
  <si>
    <t>M/S Eshwari Electricals</t>
  </si>
  <si>
    <t>177-12-000049</t>
  </si>
  <si>
    <t>Improvements to drain at 2nd cross and providing mettling to 1st cross road in PK colony Marenahalli JP Nagara 2nd phase in ward 177</t>
  </si>
  <si>
    <t>R Reddappa</t>
  </si>
  <si>
    <t>ddo491</t>
  </si>
  <si>
    <t xml:space="preserve"> Assistant Executive Engineer J P Nagar South Zone</t>
  </si>
  <si>
    <t>177-16-000006</t>
  </si>
  <si>
    <t>Providing new street name boards in ward no. 177</t>
  </si>
  <si>
    <t>C Pushparaj</t>
  </si>
  <si>
    <t>177-16-000009</t>
  </si>
  <si>
    <t>Providing Depot Collection and Supplier Emulsion Barrel in ward No. 177 JP Nagara</t>
  </si>
  <si>
    <t>177-17-000013</t>
  </si>
  <si>
    <t>S Nagendra Kumar</t>
  </si>
  <si>
    <t>July</t>
  </si>
  <si>
    <t>177-12-000029</t>
  </si>
  <si>
    <t xml:space="preserve">Providing pot hole filling in Ward No 177 J P Nagar </t>
  </si>
  <si>
    <t>P R Arunkumar</t>
  </si>
  <si>
    <t>177-13-000019</t>
  </si>
  <si>
    <t xml:space="preserve">Improvements to roadside drain of 2nd cross from 24th main to 23rd main and Providing Concrete lane to 23rd A main in marenahalli village in ward No-177 J.P.Nagar </t>
  </si>
  <si>
    <t>Girish M</t>
  </si>
  <si>
    <t>November</t>
  </si>
  <si>
    <t>177-17-000043</t>
  </si>
  <si>
    <t>Engaging tractor to remove debries and silt in ward no 177</t>
  </si>
  <si>
    <t>M/s Venkateshwara Constructions (Pro:Sri.Loka Raju)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</si>
</sst>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abSelected="1" workbookViewId="0">
      <selection activeCell="A2" sqref="A2:XFD13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5504</v>
      </c>
      <c r="B2" s="5" t="s">
        <v>28</v>
      </c>
      <c r="C2" s="6">
        <v>43567</v>
      </c>
      <c r="D2" s="7">
        <v>177</v>
      </c>
      <c r="E2" s="8" t="s">
        <v>39</v>
      </c>
      <c r="F2" s="7" t="s">
        <v>40</v>
      </c>
      <c r="G2" s="8" t="s">
        <v>41</v>
      </c>
      <c r="H2" s="7" t="str">
        <f>"000024"</f>
        <v>000024</v>
      </c>
      <c r="I2" s="6">
        <v>42934</v>
      </c>
      <c r="J2" s="7" t="str">
        <f>"000003"</f>
        <v>000003</v>
      </c>
      <c r="K2" s="6">
        <v>43577</v>
      </c>
      <c r="L2" s="7" t="str">
        <f>"000004"</f>
        <v>000004</v>
      </c>
      <c r="M2" s="6">
        <v>43577</v>
      </c>
      <c r="N2" s="7">
        <v>16</v>
      </c>
      <c r="O2" s="7" t="str">
        <f>""</f>
        <v/>
      </c>
      <c r="P2" s="6"/>
      <c r="Q2" s="9">
        <v>9.5841700000000003</v>
      </c>
      <c r="R2" s="9">
        <v>0.80645999999999995</v>
      </c>
      <c r="S2" s="9">
        <v>8.7777100000000008</v>
      </c>
      <c r="T2" s="7">
        <v>17</v>
      </c>
      <c r="U2" s="6">
        <v>43567</v>
      </c>
      <c r="V2" s="7">
        <v>0</v>
      </c>
      <c r="W2" s="8" t="s">
        <v>42</v>
      </c>
      <c r="X2" s="7" t="s">
        <v>34</v>
      </c>
      <c r="Y2" s="8" t="s">
        <v>33</v>
      </c>
      <c r="Z2" s="7" t="s">
        <v>37</v>
      </c>
      <c r="AA2" s="8" t="s">
        <v>38</v>
      </c>
      <c r="AB2" s="9">
        <f t="shared" ref="AB2:AB7" si="0">Q2/100</f>
        <v>9.5841700000000002E-2</v>
      </c>
    </row>
    <row r="3" spans="1:28" x14ac:dyDescent="0.35">
      <c r="A3" s="4">
        <v>5505</v>
      </c>
      <c r="B3" s="5" t="s">
        <v>28</v>
      </c>
      <c r="C3" s="6">
        <v>43575</v>
      </c>
      <c r="D3" s="7">
        <v>177</v>
      </c>
      <c r="E3" s="8" t="s">
        <v>39</v>
      </c>
      <c r="F3" s="7" t="s">
        <v>40</v>
      </c>
      <c r="G3" s="8" t="s">
        <v>41</v>
      </c>
      <c r="H3" s="7" t="str">
        <f>"000024"</f>
        <v>000024</v>
      </c>
      <c r="I3" s="6">
        <v>42934</v>
      </c>
      <c r="J3" s="7" t="str">
        <f>"000003"</f>
        <v>000003</v>
      </c>
      <c r="K3" s="6">
        <v>43577</v>
      </c>
      <c r="L3" s="7" t="str">
        <f>"000004"</f>
        <v>000004</v>
      </c>
      <c r="M3" s="6">
        <v>43577</v>
      </c>
      <c r="N3" s="7">
        <v>16</v>
      </c>
      <c r="O3" s="7" t="str">
        <f>""</f>
        <v/>
      </c>
      <c r="P3" s="6"/>
      <c r="Q3" s="9">
        <v>7.3764000000000003</v>
      </c>
      <c r="R3" s="9">
        <v>0.58291999999999999</v>
      </c>
      <c r="S3" s="9">
        <v>6.7934799999999997</v>
      </c>
      <c r="T3" s="7">
        <v>20</v>
      </c>
      <c r="U3" s="6">
        <v>43575</v>
      </c>
      <c r="V3" s="7">
        <v>0</v>
      </c>
      <c r="W3" s="8" t="s">
        <v>42</v>
      </c>
      <c r="X3" s="7" t="s">
        <v>34</v>
      </c>
      <c r="Y3" s="8" t="s">
        <v>33</v>
      </c>
      <c r="Z3" s="7" t="s">
        <v>37</v>
      </c>
      <c r="AA3" s="8" t="s">
        <v>38</v>
      </c>
      <c r="AB3" s="9">
        <f t="shared" si="0"/>
        <v>7.3763999999999996E-2</v>
      </c>
    </row>
    <row r="4" spans="1:28" x14ac:dyDescent="0.35">
      <c r="A4" s="4">
        <v>5506</v>
      </c>
      <c r="B4" s="5" t="s">
        <v>28</v>
      </c>
      <c r="C4" s="6">
        <v>43581</v>
      </c>
      <c r="D4" s="7">
        <v>177</v>
      </c>
      <c r="E4" s="8" t="s">
        <v>39</v>
      </c>
      <c r="F4" s="7" t="s">
        <v>43</v>
      </c>
      <c r="G4" s="8" t="s">
        <v>44</v>
      </c>
      <c r="H4" s="7" t="str">
        <f>"000145"</f>
        <v>000145</v>
      </c>
      <c r="I4" s="6">
        <v>41241</v>
      </c>
      <c r="J4" s="7" t="str">
        <f>"000031"</f>
        <v>000031</v>
      </c>
      <c r="K4" s="6">
        <v>43160</v>
      </c>
      <c r="L4" s="7" t="str">
        <f>"000093"</f>
        <v>000093</v>
      </c>
      <c r="M4" s="6">
        <v>43441</v>
      </c>
      <c r="N4" s="7">
        <v>12</v>
      </c>
      <c r="O4" s="7" t="str">
        <f>"000930"</f>
        <v>000930</v>
      </c>
      <c r="P4" s="6">
        <v>43579</v>
      </c>
      <c r="Q4" s="9">
        <v>14.430540000000001</v>
      </c>
      <c r="R4" s="9">
        <v>3.0282300000000002</v>
      </c>
      <c r="S4" s="9">
        <v>11.40231</v>
      </c>
      <c r="T4" s="7">
        <v>30</v>
      </c>
      <c r="U4" s="6">
        <v>43581</v>
      </c>
      <c r="V4" s="7">
        <v>9865326598</v>
      </c>
      <c r="W4" s="8" t="s">
        <v>45</v>
      </c>
      <c r="X4" s="7" t="s">
        <v>35</v>
      </c>
      <c r="Y4" s="8" t="s">
        <v>36</v>
      </c>
      <c r="Z4" s="7" t="s">
        <v>46</v>
      </c>
      <c r="AA4" s="8" t="s">
        <v>47</v>
      </c>
      <c r="AB4" s="9">
        <f t="shared" si="0"/>
        <v>0.1443054</v>
      </c>
    </row>
    <row r="5" spans="1:28" x14ac:dyDescent="0.35">
      <c r="A5" s="4">
        <v>5507</v>
      </c>
      <c r="B5" s="5" t="s">
        <v>32</v>
      </c>
      <c r="C5" s="6">
        <v>43602</v>
      </c>
      <c r="D5" s="7">
        <v>177</v>
      </c>
      <c r="E5" s="8" t="s">
        <v>39</v>
      </c>
      <c r="F5" s="7" t="s">
        <v>48</v>
      </c>
      <c r="G5" s="8" t="s">
        <v>49</v>
      </c>
      <c r="H5" s="7" t="str">
        <f>"000026"</f>
        <v>000026</v>
      </c>
      <c r="I5" s="6">
        <v>42567</v>
      </c>
      <c r="J5" s="7" t="str">
        <f>"000006"</f>
        <v>000006</v>
      </c>
      <c r="K5" s="6">
        <v>42994</v>
      </c>
      <c r="L5" s="7" t="str">
        <f>"000008"</f>
        <v>000008</v>
      </c>
      <c r="M5" s="6">
        <v>43000</v>
      </c>
      <c r="N5" s="7">
        <v>16</v>
      </c>
      <c r="O5" s="7" t="str">
        <f>"001531"</f>
        <v>001531</v>
      </c>
      <c r="P5" s="6">
        <v>43599</v>
      </c>
      <c r="Q5" s="9">
        <v>4.98264</v>
      </c>
      <c r="R5" s="9">
        <v>0.45641999999999999</v>
      </c>
      <c r="S5" s="9">
        <v>4.5262200000000004</v>
      </c>
      <c r="T5" s="7">
        <v>49</v>
      </c>
      <c r="U5" s="6">
        <v>43602</v>
      </c>
      <c r="V5" s="7">
        <v>9448592779</v>
      </c>
      <c r="W5" s="8" t="s">
        <v>50</v>
      </c>
      <c r="X5" s="7" t="s">
        <v>30</v>
      </c>
      <c r="Y5" s="8" t="s">
        <v>31</v>
      </c>
      <c r="Z5" s="7" t="s">
        <v>46</v>
      </c>
      <c r="AA5" s="8" t="s">
        <v>47</v>
      </c>
      <c r="AB5" s="9">
        <f t="shared" si="0"/>
        <v>4.98264E-2</v>
      </c>
    </row>
    <row r="6" spans="1:28" x14ac:dyDescent="0.35">
      <c r="A6" s="4">
        <v>5508</v>
      </c>
      <c r="B6" s="5" t="s">
        <v>32</v>
      </c>
      <c r="C6" s="6">
        <v>43602</v>
      </c>
      <c r="D6" s="7">
        <v>177</v>
      </c>
      <c r="E6" s="8" t="s">
        <v>39</v>
      </c>
      <c r="F6" s="7" t="s">
        <v>51</v>
      </c>
      <c r="G6" s="8" t="s">
        <v>52</v>
      </c>
      <c r="H6" s="7" t="str">
        <f>"000002"</f>
        <v>000002</v>
      </c>
      <c r="I6" s="6">
        <v>42478</v>
      </c>
      <c r="J6" s="7" t="str">
        <f>"000005"</f>
        <v>000005</v>
      </c>
      <c r="K6" s="6">
        <v>42994</v>
      </c>
      <c r="L6" s="7" t="str">
        <f>"000009"</f>
        <v>000009</v>
      </c>
      <c r="M6" s="6">
        <v>43000</v>
      </c>
      <c r="N6" s="7">
        <v>16</v>
      </c>
      <c r="O6" s="7" t="str">
        <f>"001533"</f>
        <v>001533</v>
      </c>
      <c r="P6" s="6">
        <v>43599</v>
      </c>
      <c r="Q6" s="9">
        <v>4.3774499999999996</v>
      </c>
      <c r="R6" s="9">
        <v>0.46550999999999998</v>
      </c>
      <c r="S6" s="9">
        <v>3.91194</v>
      </c>
      <c r="T6" s="7">
        <v>49</v>
      </c>
      <c r="U6" s="6">
        <v>43602</v>
      </c>
      <c r="V6" s="7">
        <v>9448592779</v>
      </c>
      <c r="W6" s="8" t="s">
        <v>50</v>
      </c>
      <c r="X6" s="7" t="s">
        <v>30</v>
      </c>
      <c r="Y6" s="8" t="s">
        <v>31</v>
      </c>
      <c r="Z6" s="7" t="s">
        <v>46</v>
      </c>
      <c r="AA6" s="8" t="s">
        <v>47</v>
      </c>
      <c r="AB6" s="9">
        <f t="shared" si="0"/>
        <v>4.3774499999999994E-2</v>
      </c>
    </row>
    <row r="7" spans="1:28" x14ac:dyDescent="0.35">
      <c r="A7" s="4">
        <v>5509</v>
      </c>
      <c r="B7" s="5" t="s">
        <v>32</v>
      </c>
      <c r="C7" s="6">
        <v>43606</v>
      </c>
      <c r="D7" s="7">
        <v>177</v>
      </c>
      <c r="E7" s="8" t="s">
        <v>39</v>
      </c>
      <c r="F7" s="7" t="s">
        <v>40</v>
      </c>
      <c r="G7" s="8" t="s">
        <v>41</v>
      </c>
      <c r="H7" s="7" t="str">
        <f>"000024"</f>
        <v>000024</v>
      </c>
      <c r="I7" s="6">
        <v>42934</v>
      </c>
      <c r="J7" s="7" t="str">
        <f>"000003"</f>
        <v>000003</v>
      </c>
      <c r="K7" s="6">
        <v>43577</v>
      </c>
      <c r="L7" s="7" t="str">
        <f>"000004"</f>
        <v>000004</v>
      </c>
      <c r="M7" s="6">
        <v>43577</v>
      </c>
      <c r="N7" s="7">
        <v>16</v>
      </c>
      <c r="O7" s="7" t="str">
        <f>"001804"</f>
        <v>001804</v>
      </c>
      <c r="P7" s="6">
        <v>43605</v>
      </c>
      <c r="Q7" s="9">
        <v>4.4258300000000004</v>
      </c>
      <c r="R7" s="9">
        <v>0.34976000000000002</v>
      </c>
      <c r="S7" s="9">
        <v>4.0760699999999996</v>
      </c>
      <c r="T7" s="7">
        <v>55</v>
      </c>
      <c r="U7" s="6">
        <v>43606</v>
      </c>
      <c r="V7" s="7">
        <v>0</v>
      </c>
      <c r="W7" s="8" t="s">
        <v>42</v>
      </c>
      <c r="X7" s="7" t="s">
        <v>34</v>
      </c>
      <c r="Y7" s="8" t="s">
        <v>33</v>
      </c>
      <c r="Z7" s="7" t="s">
        <v>37</v>
      </c>
      <c r="AA7" s="8" t="s">
        <v>38</v>
      </c>
      <c r="AB7" s="9">
        <f t="shared" si="0"/>
        <v>4.42583E-2</v>
      </c>
    </row>
    <row r="8" spans="1:28" x14ac:dyDescent="0.35">
      <c r="A8" s="4">
        <v>5510</v>
      </c>
      <c r="B8" s="5" t="s">
        <v>29</v>
      </c>
      <c r="C8" s="6">
        <v>43628</v>
      </c>
      <c r="D8" s="7">
        <v>177</v>
      </c>
      <c r="E8" s="8" t="s">
        <v>39</v>
      </c>
      <c r="F8" s="7" t="s">
        <v>53</v>
      </c>
      <c r="G8" s="8" t="s">
        <v>49</v>
      </c>
      <c r="H8" s="7" t="str">
        <f>"000015"</f>
        <v>000015</v>
      </c>
      <c r="I8" s="6">
        <v>42976</v>
      </c>
      <c r="J8" s="7" t="str">
        <f>"000016"</f>
        <v>000016</v>
      </c>
      <c r="K8" s="6">
        <v>43077</v>
      </c>
      <c r="L8" s="7" t="str">
        <f>"000037"</f>
        <v>000037</v>
      </c>
      <c r="M8" s="6">
        <v>43089</v>
      </c>
      <c r="N8" s="7">
        <v>17</v>
      </c>
      <c r="O8" s="7" t="str">
        <f>"002469"</f>
        <v>002469</v>
      </c>
      <c r="P8" s="6">
        <v>43622</v>
      </c>
      <c r="Q8" s="9">
        <v>4.3416800000000002</v>
      </c>
      <c r="R8" s="9">
        <v>0.18037</v>
      </c>
      <c r="S8" s="9">
        <v>4.1613100000000003</v>
      </c>
      <c r="T8" s="7">
        <v>76</v>
      </c>
      <c r="U8" s="6">
        <v>43628</v>
      </c>
      <c r="V8" s="7">
        <v>9972812164</v>
      </c>
      <c r="W8" s="8" t="s">
        <v>54</v>
      </c>
      <c r="X8" s="7" t="s">
        <v>30</v>
      </c>
      <c r="Y8" s="8" t="s">
        <v>31</v>
      </c>
      <c r="Z8" s="7" t="s">
        <v>46</v>
      </c>
      <c r="AA8" s="8" t="s">
        <v>47</v>
      </c>
      <c r="AB8" s="9">
        <v>4.3416800000000005E-2</v>
      </c>
    </row>
    <row r="9" spans="1:28" x14ac:dyDescent="0.35">
      <c r="A9" s="4">
        <v>5511</v>
      </c>
      <c r="B9" s="5" t="s">
        <v>55</v>
      </c>
      <c r="C9" s="6">
        <v>43652</v>
      </c>
      <c r="D9" s="7">
        <v>177</v>
      </c>
      <c r="E9" s="8" t="s">
        <v>39</v>
      </c>
      <c r="F9" s="7" t="s">
        <v>56</v>
      </c>
      <c r="G9" s="10" t="s">
        <v>57</v>
      </c>
      <c r="H9" s="7" t="str">
        <f>"000101"</f>
        <v>000101</v>
      </c>
      <c r="I9" s="6">
        <v>41164</v>
      </c>
      <c r="J9" s="7" t="str">
        <f>"000040"</f>
        <v>000040</v>
      </c>
      <c r="K9" s="6">
        <v>42564</v>
      </c>
      <c r="L9" s="7" t="str">
        <f>"000230"</f>
        <v>000230</v>
      </c>
      <c r="M9" s="6">
        <v>42613</v>
      </c>
      <c r="N9" s="7">
        <v>12</v>
      </c>
      <c r="O9" s="7" t="str">
        <f>"002823"</f>
        <v>002823</v>
      </c>
      <c r="P9" s="6">
        <v>43635</v>
      </c>
      <c r="Q9" s="11">
        <v>10.487159999999999</v>
      </c>
      <c r="R9" s="11">
        <v>1.47126</v>
      </c>
      <c r="S9" s="11">
        <v>9.0159000000000002</v>
      </c>
      <c r="T9" s="7">
        <v>107</v>
      </c>
      <c r="U9" s="6">
        <v>43652</v>
      </c>
      <c r="V9" s="7">
        <v>9448369097</v>
      </c>
      <c r="W9" s="10" t="s">
        <v>58</v>
      </c>
      <c r="X9" s="7" t="s">
        <v>30</v>
      </c>
      <c r="Y9" s="10" t="s">
        <v>31</v>
      </c>
      <c r="Z9" s="7" t="s">
        <v>46</v>
      </c>
      <c r="AA9" s="10" t="s">
        <v>47</v>
      </c>
      <c r="AB9" s="11">
        <f>Q9/100</f>
        <v>0.1048716</v>
      </c>
    </row>
    <row r="10" spans="1:28" x14ac:dyDescent="0.35">
      <c r="A10" s="4">
        <v>5512</v>
      </c>
      <c r="B10" s="5" t="s">
        <v>55</v>
      </c>
      <c r="C10" s="6">
        <v>43664</v>
      </c>
      <c r="D10" s="7">
        <v>177</v>
      </c>
      <c r="E10" s="8" t="s">
        <v>39</v>
      </c>
      <c r="F10" s="7" t="s">
        <v>40</v>
      </c>
      <c r="G10" s="10" t="s">
        <v>41</v>
      </c>
      <c r="H10" s="7" t="str">
        <f>"000024"</f>
        <v>000024</v>
      </c>
      <c r="I10" s="6">
        <v>42934</v>
      </c>
      <c r="J10" s="7" t="str">
        <f>"000183"</f>
        <v>000183</v>
      </c>
      <c r="K10" s="6">
        <v>43763</v>
      </c>
      <c r="L10" s="7" t="str">
        <f>"000183"</f>
        <v>000183</v>
      </c>
      <c r="M10" s="6">
        <v>43763</v>
      </c>
      <c r="N10" s="7">
        <v>16</v>
      </c>
      <c r="O10" s="7" t="str">
        <f>"006331"</f>
        <v>006331</v>
      </c>
      <c r="P10" s="6">
        <v>43791</v>
      </c>
      <c r="Q10" s="11">
        <v>4.42584</v>
      </c>
      <c r="R10" s="11">
        <v>0.34476000000000001</v>
      </c>
      <c r="S10" s="11">
        <v>4.08108</v>
      </c>
      <c r="T10" s="7">
        <v>115</v>
      </c>
      <c r="U10" s="6">
        <v>43664</v>
      </c>
      <c r="V10" s="7">
        <v>0</v>
      </c>
      <c r="W10" s="10" t="s">
        <v>42</v>
      </c>
      <c r="X10" s="7" t="s">
        <v>34</v>
      </c>
      <c r="Y10" s="10" t="s">
        <v>33</v>
      </c>
      <c r="Z10" s="7" t="s">
        <v>37</v>
      </c>
      <c r="AA10" s="10" t="s">
        <v>38</v>
      </c>
      <c r="AB10" s="11">
        <f>Q10/100</f>
        <v>4.4258400000000003E-2</v>
      </c>
    </row>
    <row r="11" spans="1:28" x14ac:dyDescent="0.35">
      <c r="A11" s="4">
        <v>5513</v>
      </c>
      <c r="B11" s="5" t="s">
        <v>55</v>
      </c>
      <c r="C11" s="6">
        <v>43668</v>
      </c>
      <c r="D11" s="7">
        <v>177</v>
      </c>
      <c r="E11" s="8" t="s">
        <v>39</v>
      </c>
      <c r="F11" s="7" t="s">
        <v>59</v>
      </c>
      <c r="G11" s="10" t="s">
        <v>60</v>
      </c>
      <c r="H11" s="7" t="str">
        <f>"000307"</f>
        <v>000307</v>
      </c>
      <c r="I11" s="6">
        <v>41702</v>
      </c>
      <c r="J11" s="7" t="str">
        <f>"000021"</f>
        <v>000021</v>
      </c>
      <c r="K11" s="6">
        <v>42167</v>
      </c>
      <c r="L11" s="7" t="str">
        <f>"000061"</f>
        <v>000061</v>
      </c>
      <c r="M11" s="6">
        <v>42185</v>
      </c>
      <c r="N11" s="7">
        <v>13</v>
      </c>
      <c r="O11" s="7" t="str">
        <f>"003850"</f>
        <v>003850</v>
      </c>
      <c r="P11" s="6">
        <v>43665</v>
      </c>
      <c r="Q11" s="11">
        <v>10.2355</v>
      </c>
      <c r="R11" s="11">
        <v>1.3946400000000001</v>
      </c>
      <c r="S11" s="11">
        <v>8.8408599999999993</v>
      </c>
      <c r="T11" s="7">
        <v>121</v>
      </c>
      <c r="U11" s="6">
        <v>43668</v>
      </c>
      <c r="V11" s="7">
        <v>9448021479</v>
      </c>
      <c r="W11" s="10" t="s">
        <v>61</v>
      </c>
      <c r="X11" s="7" t="s">
        <v>30</v>
      </c>
      <c r="Y11" s="10" t="s">
        <v>31</v>
      </c>
      <c r="Z11" s="7" t="s">
        <v>46</v>
      </c>
      <c r="AA11" s="10" t="s">
        <v>47</v>
      </c>
      <c r="AB11" s="11">
        <f>Q11/100</f>
        <v>0.102355</v>
      </c>
    </row>
    <row r="12" spans="1:28" x14ac:dyDescent="0.35">
      <c r="A12" s="4">
        <v>5514</v>
      </c>
      <c r="B12" s="5" t="s">
        <v>62</v>
      </c>
      <c r="C12" s="6">
        <v>43795</v>
      </c>
      <c r="D12" s="4">
        <v>177</v>
      </c>
      <c r="E12" s="8" t="s">
        <v>39</v>
      </c>
      <c r="F12" s="7" t="s">
        <v>63</v>
      </c>
      <c r="G12" s="8" t="s">
        <v>64</v>
      </c>
      <c r="H12" s="7" t="str">
        <f>"000097"</f>
        <v>000097</v>
      </c>
      <c r="I12" s="6">
        <v>43185</v>
      </c>
      <c r="J12" s="7" t="str">
        <f>"000006"</f>
        <v>000006</v>
      </c>
      <c r="K12" s="6">
        <v>43238</v>
      </c>
      <c r="L12" s="7" t="str">
        <f>"000020"</f>
        <v>000020</v>
      </c>
      <c r="M12" s="6">
        <v>43253</v>
      </c>
      <c r="N12" s="7">
        <v>17</v>
      </c>
      <c r="O12" s="7" t="str">
        <f>"006235"</f>
        <v>006235</v>
      </c>
      <c r="P12" s="6">
        <v>43783</v>
      </c>
      <c r="Q12" s="9">
        <v>4.9880899999999997</v>
      </c>
      <c r="R12" s="9">
        <v>0.40403</v>
      </c>
      <c r="S12" s="9">
        <v>4.58406</v>
      </c>
      <c r="T12" s="7">
        <v>13</v>
      </c>
      <c r="U12" s="6">
        <v>43795</v>
      </c>
      <c r="V12" s="7">
        <v>9036794382</v>
      </c>
      <c r="W12" s="8" t="s">
        <v>65</v>
      </c>
      <c r="X12" s="7" t="s">
        <v>30</v>
      </c>
      <c r="Y12" s="8" t="s">
        <v>31</v>
      </c>
      <c r="Z12" s="7" t="s">
        <v>46</v>
      </c>
      <c r="AA12" s="8" t="s">
        <v>47</v>
      </c>
      <c r="AB12" s="9">
        <v>4.9880899999999999E-2</v>
      </c>
    </row>
    <row r="13" spans="1:28" x14ac:dyDescent="0.35">
      <c r="A13" s="4">
        <v>5515</v>
      </c>
      <c r="B13" s="5" t="s">
        <v>62</v>
      </c>
      <c r="C13" s="6">
        <v>43795</v>
      </c>
      <c r="D13" s="4">
        <v>177</v>
      </c>
      <c r="E13" s="8" t="s">
        <v>39</v>
      </c>
      <c r="F13" s="7" t="s">
        <v>40</v>
      </c>
      <c r="G13" s="8" t="s">
        <v>41</v>
      </c>
      <c r="H13" s="7" t="str">
        <f>"000024"</f>
        <v>000024</v>
      </c>
      <c r="I13" s="6">
        <v>42934</v>
      </c>
      <c r="J13" s="7" t="str">
        <f>"000183"</f>
        <v>000183</v>
      </c>
      <c r="K13" s="6">
        <v>43763</v>
      </c>
      <c r="L13" s="7" t="str">
        <f>"000183"</f>
        <v>000183</v>
      </c>
      <c r="M13" s="6">
        <v>43763</v>
      </c>
      <c r="N13" s="7">
        <v>16</v>
      </c>
      <c r="O13" s="7" t="str">
        <f>"006331"</f>
        <v>006331</v>
      </c>
      <c r="P13" s="6">
        <v>43791</v>
      </c>
      <c r="Q13" s="9">
        <v>4.42584</v>
      </c>
      <c r="R13" s="9">
        <v>0.34977000000000003</v>
      </c>
      <c r="S13" s="9">
        <v>4.0760699999999996</v>
      </c>
      <c r="T13" s="7">
        <v>13</v>
      </c>
      <c r="U13" s="6">
        <v>43795</v>
      </c>
      <c r="V13" s="7">
        <v>0</v>
      </c>
      <c r="W13" s="8" t="s">
        <v>42</v>
      </c>
      <c r="X13" s="7" t="s">
        <v>34</v>
      </c>
      <c r="Y13" s="8" t="s">
        <v>33</v>
      </c>
      <c r="Z13" s="7" t="s">
        <v>37</v>
      </c>
      <c r="AA13" s="8" t="s">
        <v>38</v>
      </c>
      <c r="AB13" s="9">
        <v>4.4258400000000003E-2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2020-01-30T07:04:04Z</dcterms:modified>
</cp:coreProperties>
</file>