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<sst xmlns="http://schemas.openxmlformats.org/spreadsheetml/2006/main" count="172" uniqueCount="103">
  <si>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</si>
  <si>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</si>
  <si>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</si>
  <si>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</si>
  <si>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</si>
  <si>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</si>
  <si>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</si>
  <si>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</si>
  <si>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</si>
  <si>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</si>
  <si>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</si>
  <si>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</si>
  <si>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</si>
  <si>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</si>
  <si>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</si>
  <si>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</si>
  <si>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</si>
  <si>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</si>
  <si>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</si>
  <si>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</si>
  <si>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</si>
  <si>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</si>
  <si>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</si>
  <si>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</si>
  <si>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</si>
  <si>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</si>
  <si>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</si>
  <si>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</si>
  <si>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</si>
  <si>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</si>
  <si>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</si>
  <si>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</si>
  <si>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May</t>
  </si>
  <si>
    <t>18per - Works (Bhagyajyothi, Sooru / Neeru Yojane and General) (54 Lakhs / New Wards)</t>
  </si>
  <si>
    <t>P1878</t>
  </si>
  <si>
    <t>KRIDL</t>
  </si>
  <si>
    <t>Radhakrishna Temple Ward</t>
  </si>
  <si>
    <t>018-16-000001</t>
  </si>
  <si>
    <t>Operation and Maintenance of street lights at Radhakrishna temple and Sanjaynagara area ward nos 18 and 19 Package E1 for One year.</t>
  </si>
  <si>
    <t>M/s.S.M.S Electricals</t>
  </si>
  <si>
    <t>ddo089</t>
  </si>
  <si>
    <t xml:space="preserve"> Assistant Executive Engineer Electrical East Zone</t>
  </si>
  <si>
    <t>018-18-000042</t>
  </si>
  <si>
    <t>Development and maintenance of public Toilet and Septage maintenance   in ward no 18</t>
  </si>
  <si>
    <t>Purushotham.A</t>
  </si>
  <si>
    <t>P3294</t>
  </si>
  <si>
    <t>14th Finance Commission Works - General Public ToiletandSeptage Maintenance</t>
  </si>
  <si>
    <t>ddo077</t>
  </si>
  <si>
    <t xml:space="preserve"> Assistant Executive Engineer Hebbal East Zone</t>
  </si>
  <si>
    <t>018-18-000069</t>
  </si>
  <si>
    <t>PROVIDING RMC AND DRAINS AT GADDALAHALLI CROSS ROADS AND SURROUNDING IN WARD NO 18 RADHAKRISHNA TEMPLE WARD</t>
  </si>
  <si>
    <t>July</t>
  </si>
  <si>
    <t>018-18-000027</t>
  </si>
  <si>
    <t>Asphalting to roads from 11th cross to 16th cross backside to Dollars colony club and road opp to Kabbadi ground road in ward no 18</t>
  </si>
  <si>
    <t>M.S.Venkatesh</t>
  </si>
  <si>
    <t>P3333</t>
  </si>
  <si>
    <t>Special Development works at Ward No.07,08,21,33,58,66,68,75,76,91,94,95,110,116,153,180,190,198,88,18 ( 20 wards Rs.5.00 Cr. Each)</t>
  </si>
  <si>
    <t>018-18-000026</t>
  </si>
  <si>
    <t>Asphalting to roads infront of RMV club in ward no 18</t>
  </si>
  <si>
    <t>018-18-000025</t>
  </si>
  <si>
    <t>Asphalting to roads and other developmental works at RMV 2nd stage 3rd block in ward no 18</t>
  </si>
  <si>
    <t>018-18-000024</t>
  </si>
  <si>
    <t>Asphalting to roads and other developmental works at KGE layout in ward no 18</t>
  </si>
  <si>
    <t>018-18-000028</t>
  </si>
  <si>
    <t>Asphalting to roads from near railway track from BEL road to BDA layout in ward no 18</t>
  </si>
  <si>
    <t>M.s.Venkatesh</t>
  </si>
  <si>
    <t>September</t>
  </si>
  <si>
    <t>018-12-000005</t>
  </si>
  <si>
    <t>Providing Rain Water Harvesting Sump in Ward Office Radhakrishna Temple in W-18</t>
  </si>
  <si>
    <t>Rajagopal Naidu</t>
  </si>
  <si>
    <t>P0541</t>
  </si>
  <si>
    <t>Emergency Reserve Fund</t>
  </si>
  <si>
    <t>018-18-000040</t>
  </si>
  <si>
    <t>Development of parks in ward no 18</t>
  </si>
  <si>
    <t>k Siddiraju, Nitin enterprises</t>
  </si>
  <si>
    <t>P3292</t>
  </si>
  <si>
    <t>14th Finance Commission Works - Community Property Maintenance (including Parks)</t>
  </si>
  <si>
    <t>ddo075</t>
  </si>
  <si>
    <t xml:space="preserve"> Executive Engineer Project East Zone</t>
  </si>
  <si>
    <t>October</t>
  </si>
  <si>
    <t>018-17-000034</t>
  </si>
  <si>
    <t>PROVIDNG ASPHALTING AND DEVELOPMENT OF SANDEEP SCHOOL BEHIND ROAD JAWAHAR SCHOOL ROAD IN RADHAKRISHNA TEMPLE WARD NO 18</t>
  </si>
  <si>
    <t xml:space="preserve">AS Mani </t>
  </si>
  <si>
    <t>P1771</t>
  </si>
  <si>
    <t>Zone Works - POW Works</t>
  </si>
  <si>
    <t>018-17-000029</t>
  </si>
  <si>
    <t>PROVIDNG ASPHALTING AND DRAINAGE IN GEDDALAHALLI MAIN ROAD ANJANEYA TEMPLE IN RADHAKRISHNA TEMPLE WARD NO 18</t>
  </si>
  <si>
    <t>SS Road Developers Pro AS Mani</t>
  </si>
  <si>
    <t>November</t>
  </si>
  <si>
    <t>018-18-000059</t>
  </si>
  <si>
    <t>Providing Borewells near Gedlahalli Bus stop Doddappayya layout and Gedlahalli Village in ward no 18</t>
  </si>
  <si>
    <t>P3364</t>
  </si>
  <si>
    <t>Special development works in Ward No. 18, 157, 107, 180, 192, 46, 127, 115, 163, 168 ( Rs. 3.00 Crores in each ward)</t>
  </si>
  <si>
    <t>December</t>
  </si>
  <si>
    <t>018-19-000045</t>
  </si>
  <si>
    <t>Providing drinking water Facilities in ward no 18</t>
  </si>
  <si>
    <t>Hemanth Kumar S</t>
  </si>
  <si>
    <t>P3293</t>
  </si>
  <si>
    <t>14th Finance Commission Works - Drinking Water</t>
  </si>
  <si>
    <t>018-17-000116</t>
  </si>
  <si>
    <t>Solid Waste Management works in W N 18</t>
  </si>
  <si>
    <t>P3110</t>
  </si>
  <si>
    <t>14th Finance Commission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</si>
</sst>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688</v>
      </c>
      <c r="B2" s="6" t="s">
        <v>28</v>
      </c>
      <c r="C2" s="7">
        <v>43580</v>
      </c>
      <c r="D2" s="8">
        <v>18</v>
      </c>
      <c r="E2" s="9" t="s">
        <v>36</v>
      </c>
      <c r="F2" s="8" t="s">
        <v>37</v>
      </c>
      <c r="G2" s="9" t="s">
        <v>38</v>
      </c>
      <c r="H2" s="8" t="str">
        <f>"000015"</f>
        <v>000015</v>
      </c>
      <c r="I2" s="7">
        <v>42947</v>
      </c>
      <c r="J2" s="8" t="str">
        <f>"000202"</f>
        <v>000202</v>
      </c>
      <c r="K2" s="7">
        <v>43479</v>
      </c>
      <c r="L2" s="8" t="str">
        <f>"000200"</f>
        <v>000200</v>
      </c>
      <c r="M2" s="7">
        <v>43479</v>
      </c>
      <c r="N2" s="8">
        <v>16</v>
      </c>
      <c r="O2" s="8" t="str">
        <f>"000788"</f>
        <v>000788</v>
      </c>
      <c r="P2" s="7">
        <v>43578</v>
      </c>
      <c r="Q2" s="10">
        <v>30.097000000000001</v>
      </c>
      <c r="R2" s="10">
        <v>4.2404000000000002</v>
      </c>
      <c r="S2" s="10">
        <v>25.8566</v>
      </c>
      <c r="T2" s="8">
        <v>29</v>
      </c>
      <c r="U2" s="7">
        <v>43580</v>
      </c>
      <c r="V2" s="8">
        <v>9901967054</v>
      </c>
      <c r="W2" s="9" t="s">
        <v>39</v>
      </c>
      <c r="X2" s="8" t="s">
        <v>29</v>
      </c>
      <c r="Y2" s="9" t="s">
        <v>30</v>
      </c>
      <c r="Z2" s="8" t="s">
        <v>40</v>
      </c>
      <c r="AA2" s="9" t="s">
        <v>41</v>
      </c>
      <c r="AB2" s="10">
        <f>Q2/100</f>
        <v>0.30097000000000002</v>
      </c>
    </row>
    <row r="3" spans="1:28" s="4" customFormat="1" ht="13" x14ac:dyDescent="0.3">
      <c r="A3" s="5">
        <v>689</v>
      </c>
      <c r="B3" s="6" t="s">
        <v>32</v>
      </c>
      <c r="C3" s="7">
        <v>43601</v>
      </c>
      <c r="D3" s="8">
        <v>18</v>
      </c>
      <c r="E3" s="9" t="s">
        <v>36</v>
      </c>
      <c r="F3" s="8" t="s">
        <v>49</v>
      </c>
      <c r="G3" s="9" t="s">
        <v>50</v>
      </c>
      <c r="H3" s="8" t="str">
        <f>"000137"</f>
        <v>000137</v>
      </c>
      <c r="I3" s="7">
        <v>43386</v>
      </c>
      <c r="J3" s="8" t="str">
        <f>"000149"</f>
        <v>000149</v>
      </c>
      <c r="K3" s="7">
        <v>43454</v>
      </c>
      <c r="L3" s="8" t="str">
        <f>"000237"</f>
        <v>000237</v>
      </c>
      <c r="M3" s="7">
        <v>43454</v>
      </c>
      <c r="N3" s="8">
        <v>18</v>
      </c>
      <c r="O3" s="8" t="str">
        <f>"001438"</f>
        <v>001438</v>
      </c>
      <c r="P3" s="7">
        <v>43598</v>
      </c>
      <c r="Q3" s="10">
        <v>49.702730000000003</v>
      </c>
      <c r="R3" s="10">
        <v>5.2608300000000003</v>
      </c>
      <c r="S3" s="10">
        <v>44.441899999999997</v>
      </c>
      <c r="T3" s="8">
        <v>48</v>
      </c>
      <c r="U3" s="7">
        <v>43601</v>
      </c>
      <c r="V3" s="8">
        <v>8023330521</v>
      </c>
      <c r="W3" s="9" t="s">
        <v>35</v>
      </c>
      <c r="X3" s="8" t="s">
        <v>34</v>
      </c>
      <c r="Y3" s="9" t="s">
        <v>33</v>
      </c>
      <c r="Z3" s="8" t="s">
        <v>47</v>
      </c>
      <c r="AA3" s="9" t="s">
        <v>48</v>
      </c>
      <c r="AB3" s="10">
        <f>Q3/100</f>
        <v>0.49702730000000001</v>
      </c>
    </row>
    <row r="4" spans="1:28" s="4" customFormat="1" ht="13" x14ac:dyDescent="0.3">
      <c r="A4" s="5">
        <v>690</v>
      </c>
      <c r="B4" s="6" t="s">
        <v>31</v>
      </c>
      <c r="C4" s="7">
        <v>43641</v>
      </c>
      <c r="D4" s="8">
        <v>18</v>
      </c>
      <c r="E4" s="9" t="s">
        <v>36</v>
      </c>
      <c r="F4" s="8" t="s">
        <v>42</v>
      </c>
      <c r="G4" s="9" t="s">
        <v>43</v>
      </c>
      <c r="H4" s="8" t="str">
        <f>"000218"</f>
        <v>000218</v>
      </c>
      <c r="I4" s="7">
        <v>43453</v>
      </c>
      <c r="J4" s="8" t="str">
        <f>"000018"</f>
        <v>000018</v>
      </c>
      <c r="K4" s="7">
        <v>43607</v>
      </c>
      <c r="L4" s="8" t="str">
        <f>"000025"</f>
        <v>000025</v>
      </c>
      <c r="M4" s="7">
        <v>43607</v>
      </c>
      <c r="N4" s="8">
        <v>18</v>
      </c>
      <c r="O4" s="8" t="str">
        <f>"002935"</f>
        <v>002935</v>
      </c>
      <c r="P4" s="7">
        <v>43637</v>
      </c>
      <c r="Q4" s="10">
        <v>47.185740000000003</v>
      </c>
      <c r="R4" s="10">
        <v>2.1115300000000001</v>
      </c>
      <c r="S4" s="10">
        <v>45.074210000000001</v>
      </c>
      <c r="T4" s="8">
        <v>93</v>
      </c>
      <c r="U4" s="7">
        <v>43641</v>
      </c>
      <c r="V4" s="8">
        <v>8023330521</v>
      </c>
      <c r="W4" s="9" t="s">
        <v>44</v>
      </c>
      <c r="X4" s="8" t="s">
        <v>45</v>
      </c>
      <c r="Y4" s="9" t="s">
        <v>46</v>
      </c>
      <c r="Z4" s="8" t="s">
        <v>47</v>
      </c>
      <c r="AA4" s="9" t="s">
        <v>48</v>
      </c>
      <c r="AB4" s="10">
        <v>0.47185740000000004</v>
      </c>
    </row>
    <row r="5" spans="1:28" s="4" customFormat="1" ht="13" x14ac:dyDescent="0.3">
      <c r="A5" s="5">
        <v>691</v>
      </c>
      <c r="B5" s="6" t="s">
        <v>51</v>
      </c>
      <c r="C5" s="7">
        <v>43675</v>
      </c>
      <c r="D5" s="8">
        <v>18</v>
      </c>
      <c r="E5" s="9" t="s">
        <v>36</v>
      </c>
      <c r="F5" s="8" t="s">
        <v>52</v>
      </c>
      <c r="G5" s="11" t="s">
        <v>53</v>
      </c>
      <c r="H5" s="8" t="str">
        <f>"000279"</f>
        <v>000279</v>
      </c>
      <c r="I5" s="7">
        <v>43501</v>
      </c>
      <c r="J5" s="8" t="str">
        <f>"000209"</f>
        <v>000209</v>
      </c>
      <c r="K5" s="7">
        <v>43535</v>
      </c>
      <c r="L5" s="8" t="str">
        <f>"000324"</f>
        <v>000324</v>
      </c>
      <c r="M5" s="7">
        <v>43535</v>
      </c>
      <c r="N5" s="8">
        <v>18</v>
      </c>
      <c r="O5" s="8" t="str">
        <f>"004103"</f>
        <v>004103</v>
      </c>
      <c r="P5" s="7">
        <v>43672</v>
      </c>
      <c r="Q5" s="12">
        <v>83.946839999999995</v>
      </c>
      <c r="R5" s="12">
        <v>8.0280400000000007</v>
      </c>
      <c r="S5" s="12">
        <v>75.918800000000005</v>
      </c>
      <c r="T5" s="8">
        <v>133</v>
      </c>
      <c r="U5" s="7">
        <v>43675</v>
      </c>
      <c r="V5" s="8">
        <v>8023330521</v>
      </c>
      <c r="W5" s="11" t="s">
        <v>54</v>
      </c>
      <c r="X5" s="8" t="s">
        <v>55</v>
      </c>
      <c r="Y5" s="11" t="s">
        <v>56</v>
      </c>
      <c r="Z5" s="8" t="s">
        <v>47</v>
      </c>
      <c r="AA5" s="11" t="s">
        <v>48</v>
      </c>
      <c r="AB5" s="12">
        <f t="shared" ref="AB5:AB11" si="0">Q5/100</f>
        <v>0.83946839999999989</v>
      </c>
    </row>
    <row r="6" spans="1:28" s="4" customFormat="1" ht="13" x14ac:dyDescent="0.3">
      <c r="A6" s="5">
        <v>692</v>
      </c>
      <c r="B6" s="6" t="s">
        <v>51</v>
      </c>
      <c r="C6" s="7">
        <v>43675</v>
      </c>
      <c r="D6" s="8">
        <v>18</v>
      </c>
      <c r="E6" s="9" t="s">
        <v>36</v>
      </c>
      <c r="F6" s="8" t="s">
        <v>57</v>
      </c>
      <c r="G6" s="11" t="s">
        <v>58</v>
      </c>
      <c r="H6" s="8" t="str">
        <f>"000275"</f>
        <v>000275</v>
      </c>
      <c r="I6" s="7">
        <v>43501</v>
      </c>
      <c r="J6" s="8" t="str">
        <f>"000207"</f>
        <v>000207</v>
      </c>
      <c r="K6" s="7">
        <v>43535</v>
      </c>
      <c r="L6" s="8" t="str">
        <f>"000322"</f>
        <v>000322</v>
      </c>
      <c r="M6" s="7">
        <v>43535</v>
      </c>
      <c r="N6" s="8">
        <v>18</v>
      </c>
      <c r="O6" s="8" t="str">
        <f>"004104"</f>
        <v>004104</v>
      </c>
      <c r="P6" s="7">
        <v>43672</v>
      </c>
      <c r="Q6" s="12">
        <v>55.973759999999999</v>
      </c>
      <c r="R6" s="12">
        <v>5.2726600000000001</v>
      </c>
      <c r="S6" s="12">
        <v>50.701099999999997</v>
      </c>
      <c r="T6" s="8">
        <v>133</v>
      </c>
      <c r="U6" s="7">
        <v>43675</v>
      </c>
      <c r="V6" s="8">
        <v>8023330521</v>
      </c>
      <c r="W6" s="11" t="s">
        <v>54</v>
      </c>
      <c r="X6" s="8" t="s">
        <v>55</v>
      </c>
      <c r="Y6" s="11" t="s">
        <v>56</v>
      </c>
      <c r="Z6" s="8" t="s">
        <v>47</v>
      </c>
      <c r="AA6" s="11" t="s">
        <v>48</v>
      </c>
      <c r="AB6" s="12">
        <f t="shared" si="0"/>
        <v>0.55973759999999995</v>
      </c>
    </row>
    <row r="7" spans="1:28" s="4" customFormat="1" ht="13" x14ac:dyDescent="0.3">
      <c r="A7" s="5">
        <v>693</v>
      </c>
      <c r="B7" s="6" t="s">
        <v>51</v>
      </c>
      <c r="C7" s="7">
        <v>43675</v>
      </c>
      <c r="D7" s="8">
        <v>18</v>
      </c>
      <c r="E7" s="9" t="s">
        <v>36</v>
      </c>
      <c r="F7" s="8" t="s">
        <v>59</v>
      </c>
      <c r="G7" s="11" t="s">
        <v>60</v>
      </c>
      <c r="H7" s="8" t="str">
        <f>"000277"</f>
        <v>000277</v>
      </c>
      <c r="I7" s="7">
        <v>43501</v>
      </c>
      <c r="J7" s="8" t="str">
        <f>"000208"</f>
        <v>000208</v>
      </c>
      <c r="K7" s="7">
        <v>43535</v>
      </c>
      <c r="L7" s="8" t="str">
        <f>"000323"</f>
        <v>000323</v>
      </c>
      <c r="M7" s="7">
        <v>43535</v>
      </c>
      <c r="N7" s="8">
        <v>18</v>
      </c>
      <c r="O7" s="8" t="str">
        <f>"004105"</f>
        <v>004105</v>
      </c>
      <c r="P7" s="7">
        <v>43672</v>
      </c>
      <c r="Q7" s="12">
        <v>56.027880000000003</v>
      </c>
      <c r="R7" s="12">
        <v>5.2765500000000003</v>
      </c>
      <c r="S7" s="12">
        <v>50.751330000000003</v>
      </c>
      <c r="T7" s="8">
        <v>133</v>
      </c>
      <c r="U7" s="7">
        <v>43675</v>
      </c>
      <c r="V7" s="8">
        <v>8023330521</v>
      </c>
      <c r="W7" s="11" t="s">
        <v>54</v>
      </c>
      <c r="X7" s="8" t="s">
        <v>55</v>
      </c>
      <c r="Y7" s="11" t="s">
        <v>56</v>
      </c>
      <c r="Z7" s="8" t="s">
        <v>47</v>
      </c>
      <c r="AA7" s="11" t="s">
        <v>48</v>
      </c>
      <c r="AB7" s="12">
        <f t="shared" si="0"/>
        <v>0.56027880000000008</v>
      </c>
    </row>
    <row r="8" spans="1:28" s="4" customFormat="1" ht="13" x14ac:dyDescent="0.3">
      <c r="A8" s="5">
        <v>694</v>
      </c>
      <c r="B8" s="6" t="s">
        <v>51</v>
      </c>
      <c r="C8" s="7">
        <v>43675</v>
      </c>
      <c r="D8" s="8">
        <v>18</v>
      </c>
      <c r="E8" s="9" t="s">
        <v>36</v>
      </c>
      <c r="F8" s="8" t="s">
        <v>61</v>
      </c>
      <c r="G8" s="11" t="s">
        <v>62</v>
      </c>
      <c r="H8" s="8" t="str">
        <f>"000276"</f>
        <v>000276</v>
      </c>
      <c r="I8" s="7">
        <v>43501</v>
      </c>
      <c r="J8" s="8" t="str">
        <f>"000210"</f>
        <v>000210</v>
      </c>
      <c r="K8" s="7">
        <v>43535</v>
      </c>
      <c r="L8" s="8" t="str">
        <f>"000325"</f>
        <v>000325</v>
      </c>
      <c r="M8" s="7">
        <v>43535</v>
      </c>
      <c r="N8" s="8">
        <v>18</v>
      </c>
      <c r="O8" s="8" t="str">
        <f>"004106"</f>
        <v>004106</v>
      </c>
      <c r="P8" s="7">
        <v>43672</v>
      </c>
      <c r="Q8" s="12">
        <v>55.971769999999999</v>
      </c>
      <c r="R8" s="12">
        <v>5.5056200000000004</v>
      </c>
      <c r="S8" s="12">
        <v>50.466149999999999</v>
      </c>
      <c r="T8" s="8">
        <v>133</v>
      </c>
      <c r="U8" s="7">
        <v>43675</v>
      </c>
      <c r="V8" s="8">
        <v>8023330521</v>
      </c>
      <c r="W8" s="11" t="s">
        <v>54</v>
      </c>
      <c r="X8" s="8" t="s">
        <v>55</v>
      </c>
      <c r="Y8" s="11" t="s">
        <v>56</v>
      </c>
      <c r="Z8" s="8" t="s">
        <v>47</v>
      </c>
      <c r="AA8" s="11" t="s">
        <v>48</v>
      </c>
      <c r="AB8" s="12">
        <f t="shared" si="0"/>
        <v>0.55971769999999998</v>
      </c>
    </row>
    <row r="9" spans="1:28" s="4" customFormat="1" ht="13" x14ac:dyDescent="0.3">
      <c r="A9" s="5">
        <v>695</v>
      </c>
      <c r="B9" s="6" t="s">
        <v>51</v>
      </c>
      <c r="C9" s="7">
        <v>43675</v>
      </c>
      <c r="D9" s="8">
        <v>18</v>
      </c>
      <c r="E9" s="9" t="s">
        <v>36</v>
      </c>
      <c r="F9" s="8" t="s">
        <v>63</v>
      </c>
      <c r="G9" s="11" t="s">
        <v>64</v>
      </c>
      <c r="H9" s="8" t="str">
        <f>"000278"</f>
        <v>000278</v>
      </c>
      <c r="I9" s="7">
        <v>43501</v>
      </c>
      <c r="J9" s="8" t="str">
        <f>"000206"</f>
        <v>000206</v>
      </c>
      <c r="K9" s="7">
        <v>43535</v>
      </c>
      <c r="L9" s="8" t="str">
        <f>"000321"</f>
        <v>000321</v>
      </c>
      <c r="M9" s="7">
        <v>43535</v>
      </c>
      <c r="N9" s="8">
        <v>18</v>
      </c>
      <c r="O9" s="8" t="str">
        <f>"004107"</f>
        <v>004107</v>
      </c>
      <c r="P9" s="7">
        <v>43672</v>
      </c>
      <c r="Q9" s="12">
        <v>111.93741</v>
      </c>
      <c r="R9" s="12">
        <v>10.54537</v>
      </c>
      <c r="S9" s="12">
        <v>101.39203999999999</v>
      </c>
      <c r="T9" s="8">
        <v>133</v>
      </c>
      <c r="U9" s="7">
        <v>43675</v>
      </c>
      <c r="V9" s="8">
        <v>8023330521</v>
      </c>
      <c r="W9" s="11" t="s">
        <v>65</v>
      </c>
      <c r="X9" s="8" t="s">
        <v>55</v>
      </c>
      <c r="Y9" s="11" t="s">
        <v>56</v>
      </c>
      <c r="Z9" s="8" t="s">
        <v>47</v>
      </c>
      <c r="AA9" s="11" t="s">
        <v>48</v>
      </c>
      <c r="AB9" s="12">
        <f t="shared" si="0"/>
        <v>1.1193740999999999</v>
      </c>
    </row>
    <row r="10" spans="1:28" s="4" customFormat="1" ht="13" x14ac:dyDescent="0.3">
      <c r="A10" s="5">
        <v>696</v>
      </c>
      <c r="B10" s="6" t="s">
        <v>66</v>
      </c>
      <c r="C10" s="7">
        <v>43714</v>
      </c>
      <c r="D10" s="8">
        <v>18</v>
      </c>
      <c r="E10" s="9" t="s">
        <v>36</v>
      </c>
      <c r="F10" s="8" t="s">
        <v>67</v>
      </c>
      <c r="G10" s="11" t="s">
        <v>68</v>
      </c>
      <c r="H10" s="8" t="str">
        <f>"000686"</f>
        <v>000686</v>
      </c>
      <c r="I10" s="7">
        <v>42095</v>
      </c>
      <c r="J10" s="8" t="str">
        <f>"000176"</f>
        <v>000176</v>
      </c>
      <c r="K10" s="7">
        <v>42247</v>
      </c>
      <c r="L10" s="8" t="str">
        <f>"000176"</f>
        <v>000176</v>
      </c>
      <c r="M10" s="7">
        <v>42247</v>
      </c>
      <c r="N10" s="8">
        <v>12</v>
      </c>
      <c r="O10" s="8" t="str">
        <f>"004288"</f>
        <v>004288</v>
      </c>
      <c r="P10" s="7">
        <v>43680</v>
      </c>
      <c r="Q10" s="12">
        <v>0.79285000000000005</v>
      </c>
      <c r="R10" s="12">
        <v>0.13547999999999999</v>
      </c>
      <c r="S10" s="12">
        <v>0.65737000000000001</v>
      </c>
      <c r="T10" s="8">
        <v>174</v>
      </c>
      <c r="U10" s="7">
        <v>43714</v>
      </c>
      <c r="V10" s="8">
        <v>8023330521</v>
      </c>
      <c r="W10" s="11" t="s">
        <v>69</v>
      </c>
      <c r="X10" s="8" t="s">
        <v>70</v>
      </c>
      <c r="Y10" s="11" t="s">
        <v>71</v>
      </c>
      <c r="Z10" s="8" t="s">
        <v>47</v>
      </c>
      <c r="AA10" s="11" t="s">
        <v>48</v>
      </c>
      <c r="AB10" s="12">
        <f t="shared" si="0"/>
        <v>7.9284999999999998E-3</v>
      </c>
    </row>
    <row r="11" spans="1:28" s="4" customFormat="1" ht="13" x14ac:dyDescent="0.3">
      <c r="A11" s="5">
        <v>697</v>
      </c>
      <c r="B11" s="6" t="s">
        <v>66</v>
      </c>
      <c r="C11" s="7">
        <v>43717</v>
      </c>
      <c r="D11" s="8">
        <v>18</v>
      </c>
      <c r="E11" s="9" t="s">
        <v>36</v>
      </c>
      <c r="F11" s="8" t="s">
        <v>72</v>
      </c>
      <c r="G11" s="11" t="s">
        <v>73</v>
      </c>
      <c r="H11" s="8" t="str">
        <f>"000017"</f>
        <v>000017</v>
      </c>
      <c r="I11" s="7">
        <v>43670</v>
      </c>
      <c r="J11" s="8" t="str">
        <f>"000012"</f>
        <v>000012</v>
      </c>
      <c r="K11" s="7">
        <v>43670</v>
      </c>
      <c r="L11" s="8" t="str">
        <f>"000012"</f>
        <v>000012</v>
      </c>
      <c r="M11" s="7">
        <v>43670</v>
      </c>
      <c r="N11" s="8">
        <v>18</v>
      </c>
      <c r="O11" s="8" t="str">
        <f>"004786"</f>
        <v>004786</v>
      </c>
      <c r="P11" s="7">
        <v>43704</v>
      </c>
      <c r="Q11" s="12">
        <v>42.9435</v>
      </c>
      <c r="R11" s="12">
        <v>2.3948999999999998</v>
      </c>
      <c r="S11" s="12">
        <v>40.5486</v>
      </c>
      <c r="T11" s="8">
        <v>178</v>
      </c>
      <c r="U11" s="7">
        <v>43717</v>
      </c>
      <c r="V11" s="8">
        <v>822975815</v>
      </c>
      <c r="W11" s="11" t="s">
        <v>74</v>
      </c>
      <c r="X11" s="8" t="s">
        <v>75</v>
      </c>
      <c r="Y11" s="11" t="s">
        <v>76</v>
      </c>
      <c r="Z11" s="8" t="s">
        <v>77</v>
      </c>
      <c r="AA11" s="11" t="s">
        <v>78</v>
      </c>
      <c r="AB11" s="12">
        <f t="shared" si="0"/>
        <v>0.42943500000000001</v>
      </c>
    </row>
    <row r="12" spans="1:28" s="4" customFormat="1" ht="13" x14ac:dyDescent="0.3">
      <c r="A12" s="5">
        <v>698</v>
      </c>
      <c r="B12" s="6" t="s">
        <v>79</v>
      </c>
      <c r="C12" s="7">
        <v>43752</v>
      </c>
      <c r="D12" s="5">
        <v>18</v>
      </c>
      <c r="E12" s="9" t="s">
        <v>36</v>
      </c>
      <c r="F12" s="8" t="s">
        <v>80</v>
      </c>
      <c r="G12" s="9" t="s">
        <v>81</v>
      </c>
      <c r="H12" s="8" t="str">
        <f>"000023"</f>
        <v>000023</v>
      </c>
      <c r="I12" s="7">
        <v>42852</v>
      </c>
      <c r="J12" s="8" t="str">
        <f>"100021"</f>
        <v>100021</v>
      </c>
      <c r="K12" s="7">
        <v>42886</v>
      </c>
      <c r="L12" s="8" t="str">
        <f>"000041"</f>
        <v>000041</v>
      </c>
      <c r="M12" s="7">
        <v>42886</v>
      </c>
      <c r="N12" s="8">
        <v>17</v>
      </c>
      <c r="O12" s="8" t="str">
        <f>"005513"</f>
        <v>005513</v>
      </c>
      <c r="P12" s="7">
        <v>43739</v>
      </c>
      <c r="Q12" s="10">
        <v>23.256450000000001</v>
      </c>
      <c r="R12" s="10">
        <v>1.8081799999999999</v>
      </c>
      <c r="S12" s="10">
        <v>21.448270000000001</v>
      </c>
      <c r="T12" s="8">
        <v>13</v>
      </c>
      <c r="U12" s="7">
        <v>43752</v>
      </c>
      <c r="V12" s="8">
        <v>8023330521</v>
      </c>
      <c r="W12" s="9" t="s">
        <v>82</v>
      </c>
      <c r="X12" s="8" t="s">
        <v>83</v>
      </c>
      <c r="Y12" s="9" t="s">
        <v>84</v>
      </c>
      <c r="Z12" s="8" t="s">
        <v>47</v>
      </c>
      <c r="AA12" s="9" t="s">
        <v>48</v>
      </c>
      <c r="AB12" s="10">
        <v>0.23256450000000001</v>
      </c>
    </row>
    <row r="13" spans="1:28" s="4" customFormat="1" ht="13" x14ac:dyDescent="0.3">
      <c r="A13" s="5">
        <v>699</v>
      </c>
      <c r="B13" s="6" t="s">
        <v>79</v>
      </c>
      <c r="C13" s="7">
        <v>43752</v>
      </c>
      <c r="D13" s="5">
        <v>18</v>
      </c>
      <c r="E13" s="9" t="s">
        <v>36</v>
      </c>
      <c r="F13" s="8" t="s">
        <v>85</v>
      </c>
      <c r="G13" s="9" t="s">
        <v>86</v>
      </c>
      <c r="H13" s="8" t="str">
        <f>"000234"</f>
        <v>000234</v>
      </c>
      <c r="I13" s="7">
        <v>43190</v>
      </c>
      <c r="J13" s="8" t="str">
        <f>"000063"</f>
        <v>000063</v>
      </c>
      <c r="K13" s="7">
        <v>43190</v>
      </c>
      <c r="L13" s="8" t="str">
        <f>"000169"</f>
        <v>000169</v>
      </c>
      <c r="M13" s="7">
        <v>43190</v>
      </c>
      <c r="N13" s="8">
        <v>17</v>
      </c>
      <c r="O13" s="8" t="str">
        <f>"005514"</f>
        <v>005514</v>
      </c>
      <c r="P13" s="7">
        <v>43739</v>
      </c>
      <c r="Q13" s="10">
        <v>24.732939999999999</v>
      </c>
      <c r="R13" s="10">
        <v>2.1023800000000001</v>
      </c>
      <c r="S13" s="10">
        <v>22.630559999999999</v>
      </c>
      <c r="T13" s="8">
        <v>13</v>
      </c>
      <c r="U13" s="7">
        <v>43752</v>
      </c>
      <c r="V13" s="8">
        <v>5023330521</v>
      </c>
      <c r="W13" s="9" t="s">
        <v>87</v>
      </c>
      <c r="X13" s="8" t="s">
        <v>83</v>
      </c>
      <c r="Y13" s="9" t="s">
        <v>84</v>
      </c>
      <c r="Z13" s="8" t="s">
        <v>47</v>
      </c>
      <c r="AA13" s="9" t="s">
        <v>48</v>
      </c>
      <c r="AB13" s="10">
        <v>0.2473294</v>
      </c>
    </row>
    <row r="14" spans="1:28" s="4" customFormat="1" ht="13" x14ac:dyDescent="0.3">
      <c r="A14" s="5">
        <v>700</v>
      </c>
      <c r="B14" s="6" t="s">
        <v>88</v>
      </c>
      <c r="C14" s="7">
        <v>43777</v>
      </c>
      <c r="D14" s="5">
        <v>18</v>
      </c>
      <c r="E14" s="9" t="s">
        <v>36</v>
      </c>
      <c r="F14" s="8" t="s">
        <v>37</v>
      </c>
      <c r="G14" s="9" t="s">
        <v>38</v>
      </c>
      <c r="H14" s="8" t="str">
        <f>"000015"</f>
        <v>000015</v>
      </c>
      <c r="I14" s="7">
        <v>42947</v>
      </c>
      <c r="J14" s="8" t="str">
        <f>"000111"</f>
        <v>000111</v>
      </c>
      <c r="K14" s="7">
        <v>43754</v>
      </c>
      <c r="L14" s="8" t="str">
        <f>"000111"</f>
        <v>000111</v>
      </c>
      <c r="M14" s="7">
        <v>43754</v>
      </c>
      <c r="N14" s="8">
        <v>16</v>
      </c>
      <c r="O14" s="8" t="str">
        <f>"006113"</f>
        <v>006113</v>
      </c>
      <c r="P14" s="7">
        <v>43776</v>
      </c>
      <c r="Q14" s="10">
        <v>22.572749999999999</v>
      </c>
      <c r="R14" s="10">
        <v>3.6085500000000001</v>
      </c>
      <c r="S14" s="10">
        <v>18.964200000000002</v>
      </c>
      <c r="T14" s="8">
        <v>13</v>
      </c>
      <c r="U14" s="7">
        <v>43777</v>
      </c>
      <c r="V14" s="8">
        <v>9901967054</v>
      </c>
      <c r="W14" s="9" t="s">
        <v>39</v>
      </c>
      <c r="X14" s="8" t="s">
        <v>29</v>
      </c>
      <c r="Y14" s="9" t="s">
        <v>30</v>
      </c>
      <c r="Z14" s="8" t="s">
        <v>40</v>
      </c>
      <c r="AA14" s="9" t="s">
        <v>41</v>
      </c>
      <c r="AB14" s="10">
        <v>0.2257275</v>
      </c>
    </row>
    <row r="15" spans="1:28" s="4" customFormat="1" ht="13" x14ac:dyDescent="0.3">
      <c r="A15" s="5">
        <v>701</v>
      </c>
      <c r="B15" s="6" t="s">
        <v>88</v>
      </c>
      <c r="C15" s="7">
        <v>43777</v>
      </c>
      <c r="D15" s="5">
        <v>18</v>
      </c>
      <c r="E15" s="9" t="s">
        <v>36</v>
      </c>
      <c r="F15" s="8" t="s">
        <v>89</v>
      </c>
      <c r="G15" s="9" t="s">
        <v>90</v>
      </c>
      <c r="H15" s="8" t="str">
        <f>"000172"</f>
        <v>000172</v>
      </c>
      <c r="I15" s="7">
        <v>43180</v>
      </c>
      <c r="J15" s="8" t="str">
        <f>"000070"</f>
        <v>000070</v>
      </c>
      <c r="K15" s="7">
        <v>43364</v>
      </c>
      <c r="L15" s="8" t="str">
        <f>"000128"</f>
        <v>000128</v>
      </c>
      <c r="M15" s="7">
        <v>43364</v>
      </c>
      <c r="N15" s="8">
        <v>18</v>
      </c>
      <c r="O15" s="8" t="str">
        <f>"006095"</f>
        <v>006095</v>
      </c>
      <c r="P15" s="7">
        <v>43775</v>
      </c>
      <c r="Q15" s="10">
        <v>29.982810000000001</v>
      </c>
      <c r="R15" s="10">
        <v>2.55829</v>
      </c>
      <c r="S15" s="10">
        <v>27.424520000000001</v>
      </c>
      <c r="T15" s="8">
        <v>13</v>
      </c>
      <c r="U15" s="7">
        <v>43777</v>
      </c>
      <c r="V15" s="8">
        <v>8023330521</v>
      </c>
      <c r="W15" s="9" t="s">
        <v>35</v>
      </c>
      <c r="X15" s="8" t="s">
        <v>91</v>
      </c>
      <c r="Y15" s="9" t="s">
        <v>92</v>
      </c>
      <c r="Z15" s="8" t="s">
        <v>47</v>
      </c>
      <c r="AA15" s="9" t="s">
        <v>48</v>
      </c>
      <c r="AB15" s="10">
        <v>0.29982809999999999</v>
      </c>
    </row>
    <row r="16" spans="1:28" s="4" customFormat="1" ht="13" x14ac:dyDescent="0.3">
      <c r="A16" s="5">
        <v>702</v>
      </c>
      <c r="B16" s="6" t="s">
        <v>93</v>
      </c>
      <c r="C16" s="7">
        <v>43801</v>
      </c>
      <c r="D16" s="5">
        <v>18</v>
      </c>
      <c r="E16" s="9" t="s">
        <v>36</v>
      </c>
      <c r="F16" s="8" t="s">
        <v>94</v>
      </c>
      <c r="G16" s="9" t="s">
        <v>95</v>
      </c>
      <c r="H16" s="8" t="str">
        <f>"000054"</f>
        <v>000054</v>
      </c>
      <c r="I16" s="7">
        <v>43671</v>
      </c>
      <c r="J16" s="8" t="str">
        <f>"000051"</f>
        <v>000051</v>
      </c>
      <c r="K16" s="7">
        <v>43768</v>
      </c>
      <c r="L16" s="8" t="str">
        <f>"000117"</f>
        <v>000117</v>
      </c>
      <c r="M16" s="7">
        <v>43768</v>
      </c>
      <c r="N16" s="8">
        <v>19</v>
      </c>
      <c r="O16" s="8" t="str">
        <f>"006462"</f>
        <v>006462</v>
      </c>
      <c r="P16" s="7">
        <v>43797</v>
      </c>
      <c r="Q16" s="10">
        <v>41.298859999999998</v>
      </c>
      <c r="R16" s="10">
        <v>1.7085300000000001</v>
      </c>
      <c r="S16" s="10">
        <v>39.590330000000002</v>
      </c>
      <c r="T16" s="8">
        <v>13</v>
      </c>
      <c r="U16" s="7">
        <v>43801</v>
      </c>
      <c r="V16" s="8">
        <v>8023330521</v>
      </c>
      <c r="W16" s="9" t="s">
        <v>96</v>
      </c>
      <c r="X16" s="8" t="s">
        <v>97</v>
      </c>
      <c r="Y16" s="9" t="s">
        <v>98</v>
      </c>
      <c r="Z16" s="8" t="s">
        <v>47</v>
      </c>
      <c r="AA16" s="9" t="s">
        <v>48</v>
      </c>
      <c r="AB16" s="10">
        <v>0.41298859999999998</v>
      </c>
    </row>
    <row r="17" spans="1:28" s="4" customFormat="1" ht="13" x14ac:dyDescent="0.3">
      <c r="A17" s="5">
        <v>703</v>
      </c>
      <c r="B17" s="6" t="s">
        <v>93</v>
      </c>
      <c r="C17" s="7">
        <v>43818</v>
      </c>
      <c r="D17" s="5">
        <v>18</v>
      </c>
      <c r="E17" s="9" t="s">
        <v>36</v>
      </c>
      <c r="F17" s="8" t="s">
        <v>99</v>
      </c>
      <c r="G17" s="9" t="s">
        <v>100</v>
      </c>
      <c r="H17" s="8" t="str">
        <f>"000154"</f>
        <v>000154</v>
      </c>
      <c r="I17" s="7">
        <v>43780</v>
      </c>
      <c r="J17" s="8" t="str">
        <f>"000058"</f>
        <v>000058</v>
      </c>
      <c r="K17" s="7">
        <v>43780</v>
      </c>
      <c r="L17" s="8" t="str">
        <f>"000124"</f>
        <v>000124</v>
      </c>
      <c r="M17" s="7">
        <v>43780</v>
      </c>
      <c r="N17" s="8">
        <v>17</v>
      </c>
      <c r="O17" s="8" t="str">
        <f>"006834"</f>
        <v>006834</v>
      </c>
      <c r="P17" s="7">
        <v>43815</v>
      </c>
      <c r="Q17" s="10">
        <v>79.987520000000004</v>
      </c>
      <c r="R17" s="10">
        <v>4.0795000000000003</v>
      </c>
      <c r="S17" s="10">
        <v>75.908019999999993</v>
      </c>
      <c r="T17" s="8">
        <v>13</v>
      </c>
      <c r="U17" s="7">
        <v>43818</v>
      </c>
      <c r="V17" s="8">
        <v>8023330521</v>
      </c>
      <c r="W17" s="9" t="s">
        <v>35</v>
      </c>
      <c r="X17" s="8" t="s">
        <v>101</v>
      </c>
      <c r="Y17" s="9" t="s">
        <v>102</v>
      </c>
      <c r="Z17" s="8" t="s">
        <v>47</v>
      </c>
      <c r="AA17" s="9" t="s">
        <v>48</v>
      </c>
      <c r="AB17" s="10">
        <v>0.79987520000000001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2020-01-28T11:34:56Z</dcterms:modified>
</cp:coreProperties>
</file>