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<sst xmlns="http://schemas.openxmlformats.org/spreadsheetml/2006/main" count="199" uniqueCount="102">
  <si>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</si>
  <si>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</si>
  <si>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</si>
  <si>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</si>
  <si>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</si>
  <si>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</si>
  <si>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</si>
  <si>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</si>
  <si>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</si>
  <si>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</si>
  <si>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</si>
  <si>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</si>
  <si>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</si>
  <si>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</si>
  <si>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</si>
  <si>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</si>
  <si>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</si>
  <si>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</si>
  <si>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</si>
  <si>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</si>
  <si>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</si>
  <si>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</si>
  <si>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</si>
  <si>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</si>
  <si>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</si>
  <si>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</si>
  <si>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</si>
  <si>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</si>
  <si>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</si>
  <si>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P1771</t>
  </si>
  <si>
    <t>Zone Works - POW Works</t>
  </si>
  <si>
    <t>May</t>
  </si>
  <si>
    <t>M and R to Street Lights - Replacement of Burnt Bulbs etc. (Package)</t>
  </si>
  <si>
    <t>P0300</t>
  </si>
  <si>
    <t>ddo258</t>
  </si>
  <si>
    <t xml:space="preserve"> Executive Engineer Electrical South Zone</t>
  </si>
  <si>
    <t>P0541</t>
  </si>
  <si>
    <t>Emergency Reserve Fund</t>
  </si>
  <si>
    <t>ddo269</t>
  </si>
  <si>
    <t xml:space="preserve"> Assistant Executive Engineer Padmanabha Nagar South Zone</t>
  </si>
  <si>
    <t>Chikkala Sandra</t>
  </si>
  <si>
    <t>183-16-000001</t>
  </si>
  <si>
    <t>Operation and Maintenance of Street Lighting System in Ward No.183 Package S-1A of South Zone</t>
  </si>
  <si>
    <t>M/s.Vijayalakshmi Associates (K.S.mohan)</t>
  </si>
  <si>
    <t>183-17-000005</t>
  </si>
  <si>
    <t xml:space="preserve">Remodeling of side drains of low laying area roads to avoid flood at kakathiyangar area in chikkalasandra in ward no 183. </t>
  </si>
  <si>
    <t>A N NARASIMHAIAH</t>
  </si>
  <si>
    <t>183-17-000016</t>
  </si>
  <si>
    <t>Improvements to drain, Kerbs and replacing of broken covering slabs in Ward No-183.</t>
  </si>
  <si>
    <t>183-17-000024</t>
  </si>
  <si>
    <t>Concreting of 4th and 5th Cross roads at Bhuvaneshwari Nagar in Ward No-183.</t>
  </si>
  <si>
    <t>M/S ACR PROJECTS</t>
  </si>
  <si>
    <t>July</t>
  </si>
  <si>
    <t>183-17-000021</t>
  </si>
  <si>
    <t>Improvements and Construction of drain to 7th, 8th,9th and 13th A Cross roads at Ittamadu in Ward No-183.</t>
  </si>
  <si>
    <t>B C SUKUMAR</t>
  </si>
  <si>
    <t>183-17-000013</t>
  </si>
  <si>
    <t>Providing Name Boards in Ward No-183.</t>
  </si>
  <si>
    <t>V HEMANTH</t>
  </si>
  <si>
    <t>August</t>
  </si>
  <si>
    <t>183-19-000009</t>
  </si>
  <si>
    <t>Providing Drinking water facilities in ward no 183 Chikkallasandra</t>
  </si>
  <si>
    <t>CHALUVARAJU D</t>
  </si>
  <si>
    <t>P3293</t>
  </si>
  <si>
    <t>14th Finance Commission Works - Drinking Water</t>
  </si>
  <si>
    <t>183-19-000016</t>
  </si>
  <si>
    <t>Improvements and desilting of drains Ittamadu Main road (Left side) in ward no 183 Chikkallasandra</t>
  </si>
  <si>
    <t>DHANANJAYA V</t>
  </si>
  <si>
    <t>P3297</t>
  </si>
  <si>
    <t>14th Finance Commission Grants - SWD Works</t>
  </si>
  <si>
    <t>183-19-000013</t>
  </si>
  <si>
    <t>Maintenance and repairs to Bhuvaneshwarinagar Back side in ward no 183 Chikkallasandra</t>
  </si>
  <si>
    <t>P3296</t>
  </si>
  <si>
    <t>14th Finance Commission Works - Road and Footpath Maintenance</t>
  </si>
  <si>
    <t>September</t>
  </si>
  <si>
    <t>183-19-000015</t>
  </si>
  <si>
    <t>Desilting of drains at Chikkallasandra main road in ward no 183 Chikkallasandra</t>
  </si>
  <si>
    <t>T PRAVEEN KUMAR</t>
  </si>
  <si>
    <t>183-16-000004</t>
  </si>
  <si>
    <t>Emergency Works and providing Name Boards in Ward No-183.</t>
  </si>
  <si>
    <t xml:space="preserve"> DILEEP K C</t>
  </si>
  <si>
    <t>October</t>
  </si>
  <si>
    <t>183-17-000031</t>
  </si>
  <si>
    <t>Asphalting to Bhuvaneshwari Nagar main roads and cross roads and improvements to Road side drains and footpath in ward no 183 Chikkalsandra</t>
  </si>
  <si>
    <t>TECHNICAL MANAGER (3) KRIDL</t>
  </si>
  <si>
    <t>P3181</t>
  </si>
  <si>
    <t>Developmental Works in Ward no 183, 29, 190, 177, 168, 13, 14, 3, 4, 89, 27, 126 and 132</t>
  </si>
  <si>
    <t>183-17-000032</t>
  </si>
  <si>
    <t>Engagement of Gangman and Hiring of Troctor Tippers for cleaning and maintenance of road side drains and other civil works in ward 183</t>
  </si>
  <si>
    <t>B S KIRAN KUMAR PROP OF LAKSHMI RANGANATHA SWAMY EANTERPRISES</t>
  </si>
  <si>
    <t>P3110</t>
  </si>
  <si>
    <t>14th Finance Commission Grant Works</t>
  </si>
  <si>
    <t>November</t>
  </si>
  <si>
    <t>183-17-000006</t>
  </si>
  <si>
    <t xml:space="preserve">Remodeling of side drains of low lying area roads to avoid flood at Kamakya Surrounding area in chikkalasandra in ward no 183. </t>
  </si>
  <si>
    <t>K C SRIDHAR Prop of Sonu Engineers</t>
  </si>
  <si>
    <t>December</t>
  </si>
  <si>
    <t>183-18-000027</t>
  </si>
  <si>
    <t>Improvements to drain and providing to Cement concrete road to 4th main Ittumadu road in ward no 183</t>
  </si>
  <si>
    <t>RAVINDRA D</t>
  </si>
  <si>
    <t>P3330</t>
  </si>
  <si>
    <t>Special Development works at Ward No.92,98,108,128,173,174,181,183 ( 8 wards Rs.2.00 Cr. Each)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</si>
</sst>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tabSelected="1" workbookViewId="0">
      <selection activeCell="E1" sqref="E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2.7265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5678</v>
      </c>
      <c r="B2" s="5" t="s">
        <v>28</v>
      </c>
      <c r="C2" s="6">
        <v>43567</v>
      </c>
      <c r="D2" s="7">
        <v>183</v>
      </c>
      <c r="E2" s="8" t="s">
        <v>40</v>
      </c>
      <c r="F2" s="7" t="s">
        <v>41</v>
      </c>
      <c r="G2" s="8" t="s">
        <v>42</v>
      </c>
      <c r="H2" s="7" t="str">
        <f>"000035"</f>
        <v>000035</v>
      </c>
      <c r="I2" s="6">
        <v>42934</v>
      </c>
      <c r="J2" s="7" t="str">
        <f>"000016"</f>
        <v>000016</v>
      </c>
      <c r="K2" s="6">
        <v>43595</v>
      </c>
      <c r="L2" s="7" t="str">
        <f>"000017"</f>
        <v>000017</v>
      </c>
      <c r="M2" s="6">
        <v>43595</v>
      </c>
      <c r="N2" s="7">
        <v>16</v>
      </c>
      <c r="O2" s="7" t="str">
        <f>""</f>
        <v/>
      </c>
      <c r="P2" s="6"/>
      <c r="Q2" s="9">
        <v>5.2171700000000003</v>
      </c>
      <c r="R2" s="9">
        <v>0.47040999999999999</v>
      </c>
      <c r="S2" s="9">
        <v>4.7467600000000001</v>
      </c>
      <c r="T2" s="7">
        <v>17</v>
      </c>
      <c r="U2" s="6">
        <v>43567</v>
      </c>
      <c r="V2" s="7">
        <v>0</v>
      </c>
      <c r="W2" s="8" t="s">
        <v>43</v>
      </c>
      <c r="X2" s="7" t="s">
        <v>33</v>
      </c>
      <c r="Y2" s="8" t="s">
        <v>32</v>
      </c>
      <c r="Z2" s="7" t="s">
        <v>34</v>
      </c>
      <c r="AA2" s="8" t="s">
        <v>35</v>
      </c>
      <c r="AB2" s="9">
        <f t="shared" ref="AB2:AB15" si="0">Q2/100</f>
        <v>5.2171700000000001E-2</v>
      </c>
    </row>
    <row r="3" spans="1:28" x14ac:dyDescent="0.35">
      <c r="A3" s="4">
        <v>5679</v>
      </c>
      <c r="B3" s="5" t="s">
        <v>28</v>
      </c>
      <c r="C3" s="6">
        <v>43580</v>
      </c>
      <c r="D3" s="7">
        <v>183</v>
      </c>
      <c r="E3" s="8" t="s">
        <v>40</v>
      </c>
      <c r="F3" s="7" t="s">
        <v>41</v>
      </c>
      <c r="G3" s="8" t="s">
        <v>42</v>
      </c>
      <c r="H3" s="7" t="str">
        <f>"000035"</f>
        <v>000035</v>
      </c>
      <c r="I3" s="6">
        <v>42934</v>
      </c>
      <c r="J3" s="7" t="str">
        <f>"000016"</f>
        <v>000016</v>
      </c>
      <c r="K3" s="6">
        <v>43595</v>
      </c>
      <c r="L3" s="7" t="str">
        <f>"000017"</f>
        <v>000017</v>
      </c>
      <c r="M3" s="6">
        <v>43595</v>
      </c>
      <c r="N3" s="7">
        <v>16</v>
      </c>
      <c r="O3" s="7" t="str">
        <f>""</f>
        <v/>
      </c>
      <c r="P3" s="6"/>
      <c r="Q3" s="9">
        <v>4.3476400000000002</v>
      </c>
      <c r="R3" s="9">
        <v>0.36936999999999998</v>
      </c>
      <c r="S3" s="9">
        <v>3.9782700000000002</v>
      </c>
      <c r="T3" s="7">
        <v>29</v>
      </c>
      <c r="U3" s="6">
        <v>43580</v>
      </c>
      <c r="V3" s="7">
        <v>0</v>
      </c>
      <c r="W3" s="8" t="s">
        <v>43</v>
      </c>
      <c r="X3" s="7" t="s">
        <v>33</v>
      </c>
      <c r="Y3" s="8" t="s">
        <v>32</v>
      </c>
      <c r="Z3" s="7" t="s">
        <v>34</v>
      </c>
      <c r="AA3" s="8" t="s">
        <v>35</v>
      </c>
      <c r="AB3" s="9">
        <f t="shared" si="0"/>
        <v>4.3476399999999998E-2</v>
      </c>
    </row>
    <row r="4" spans="1:28" x14ac:dyDescent="0.35">
      <c r="A4" s="4">
        <v>5680</v>
      </c>
      <c r="B4" s="5" t="s">
        <v>31</v>
      </c>
      <c r="C4" s="6">
        <v>43591</v>
      </c>
      <c r="D4" s="7">
        <v>183</v>
      </c>
      <c r="E4" s="8" t="s">
        <v>40</v>
      </c>
      <c r="F4" s="7" t="s">
        <v>44</v>
      </c>
      <c r="G4" s="8" t="s">
        <v>45</v>
      </c>
      <c r="H4" s="7" t="str">
        <f>"000010"</f>
        <v>000010</v>
      </c>
      <c r="I4" s="6">
        <v>42845</v>
      </c>
      <c r="J4" s="7" t="str">
        <f>"000005"</f>
        <v>000005</v>
      </c>
      <c r="K4" s="6">
        <v>42968</v>
      </c>
      <c r="L4" s="7" t="str">
        <f>"000011"</f>
        <v>000011</v>
      </c>
      <c r="M4" s="6">
        <v>42976</v>
      </c>
      <c r="N4" s="7">
        <v>17</v>
      </c>
      <c r="O4" s="7" t="str">
        <f>"001288"</f>
        <v>001288</v>
      </c>
      <c r="P4" s="6">
        <v>43587</v>
      </c>
      <c r="Q4" s="9">
        <v>45.056800000000003</v>
      </c>
      <c r="R4" s="9">
        <v>2.8429500000000001</v>
      </c>
      <c r="S4" s="9">
        <v>42.213850000000001</v>
      </c>
      <c r="T4" s="7">
        <v>37</v>
      </c>
      <c r="U4" s="6">
        <v>43591</v>
      </c>
      <c r="V4" s="7">
        <v>7259223456</v>
      </c>
      <c r="W4" s="8" t="s">
        <v>46</v>
      </c>
      <c r="X4" s="7" t="s">
        <v>36</v>
      </c>
      <c r="Y4" s="8" t="s">
        <v>37</v>
      </c>
      <c r="Z4" s="7" t="s">
        <v>38</v>
      </c>
      <c r="AA4" s="8" t="s">
        <v>39</v>
      </c>
      <c r="AB4" s="9">
        <f t="shared" si="0"/>
        <v>0.45056800000000002</v>
      </c>
    </row>
    <row r="5" spans="1:28" x14ac:dyDescent="0.35">
      <c r="A5" s="4">
        <v>5681</v>
      </c>
      <c r="B5" s="5" t="s">
        <v>31</v>
      </c>
      <c r="C5" s="6">
        <v>43591</v>
      </c>
      <c r="D5" s="7">
        <v>183</v>
      </c>
      <c r="E5" s="8" t="s">
        <v>40</v>
      </c>
      <c r="F5" s="7" t="s">
        <v>47</v>
      </c>
      <c r="G5" s="8" t="s">
        <v>48</v>
      </c>
      <c r="H5" s="7" t="str">
        <f>"000089"</f>
        <v>000089</v>
      </c>
      <c r="I5" s="6">
        <v>42797</v>
      </c>
      <c r="J5" s="7" t="str">
        <f>"000006"</f>
        <v>000006</v>
      </c>
      <c r="K5" s="6">
        <v>42968</v>
      </c>
      <c r="L5" s="7" t="str">
        <f>"000012"</f>
        <v>000012</v>
      </c>
      <c r="M5" s="6">
        <v>42976</v>
      </c>
      <c r="N5" s="7">
        <v>17</v>
      </c>
      <c r="O5" s="7" t="str">
        <f>"001289"</f>
        <v>001289</v>
      </c>
      <c r="P5" s="6">
        <v>43587</v>
      </c>
      <c r="Q5" s="9">
        <v>3.9009999999999998</v>
      </c>
      <c r="R5" s="9">
        <v>0.24324999999999999</v>
      </c>
      <c r="S5" s="9">
        <v>3.6577500000000001</v>
      </c>
      <c r="T5" s="7">
        <v>37</v>
      </c>
      <c r="U5" s="6">
        <v>43591</v>
      </c>
      <c r="V5" s="7">
        <v>7259223456</v>
      </c>
      <c r="W5" s="8" t="s">
        <v>46</v>
      </c>
      <c r="X5" s="7" t="s">
        <v>29</v>
      </c>
      <c r="Y5" s="8" t="s">
        <v>30</v>
      </c>
      <c r="Z5" s="7" t="s">
        <v>38</v>
      </c>
      <c r="AA5" s="8" t="s">
        <v>39</v>
      </c>
      <c r="AB5" s="9">
        <f t="shared" si="0"/>
        <v>3.9009999999999996E-2</v>
      </c>
    </row>
    <row r="6" spans="1:28" x14ac:dyDescent="0.35">
      <c r="A6" s="4">
        <v>5682</v>
      </c>
      <c r="B6" s="5" t="s">
        <v>31</v>
      </c>
      <c r="C6" s="6">
        <v>43615</v>
      </c>
      <c r="D6" s="7">
        <v>183</v>
      </c>
      <c r="E6" s="8" t="s">
        <v>40</v>
      </c>
      <c r="F6" s="7" t="s">
        <v>49</v>
      </c>
      <c r="G6" s="8" t="s">
        <v>50</v>
      </c>
      <c r="H6" s="7" t="str">
        <f>"00*120"</f>
        <v>00*120</v>
      </c>
      <c r="I6" s="6">
        <v>42825</v>
      </c>
      <c r="J6" s="7" t="str">
        <f>"000004"</f>
        <v>000004</v>
      </c>
      <c r="K6" s="6">
        <v>42964</v>
      </c>
      <c r="L6" s="7" t="str">
        <f>"000058"</f>
        <v>000058</v>
      </c>
      <c r="M6" s="6">
        <v>43055</v>
      </c>
      <c r="N6" s="7">
        <v>17</v>
      </c>
      <c r="O6" s="7" t="str">
        <f>"002156"</f>
        <v>002156</v>
      </c>
      <c r="P6" s="6">
        <v>43613</v>
      </c>
      <c r="Q6" s="9">
        <v>18.04</v>
      </c>
      <c r="R6" s="9">
        <v>2.1148500000000001</v>
      </c>
      <c r="S6" s="9">
        <v>15.92515</v>
      </c>
      <c r="T6" s="7">
        <v>65</v>
      </c>
      <c r="U6" s="6">
        <v>43615</v>
      </c>
      <c r="V6" s="7">
        <v>9008899200</v>
      </c>
      <c r="W6" s="8" t="s">
        <v>51</v>
      </c>
      <c r="X6" s="7" t="s">
        <v>29</v>
      </c>
      <c r="Y6" s="8" t="s">
        <v>30</v>
      </c>
      <c r="Z6" s="7" t="s">
        <v>38</v>
      </c>
      <c r="AA6" s="8" t="s">
        <v>39</v>
      </c>
      <c r="AB6" s="9">
        <f t="shared" si="0"/>
        <v>0.1804</v>
      </c>
    </row>
    <row r="7" spans="1:28" x14ac:dyDescent="0.35">
      <c r="A7" s="4">
        <v>5683</v>
      </c>
      <c r="B7" s="5" t="s">
        <v>52</v>
      </c>
      <c r="C7" s="6">
        <v>43648</v>
      </c>
      <c r="D7" s="7">
        <v>183</v>
      </c>
      <c r="E7" s="8" t="s">
        <v>40</v>
      </c>
      <c r="F7" s="7" t="s">
        <v>41</v>
      </c>
      <c r="G7" s="10" t="s">
        <v>42</v>
      </c>
      <c r="H7" s="7" t="str">
        <f>"000035"</f>
        <v>000035</v>
      </c>
      <c r="I7" s="6">
        <v>42934</v>
      </c>
      <c r="J7" s="7" t="str">
        <f>"000193"</f>
        <v>000193</v>
      </c>
      <c r="K7" s="6">
        <v>43773</v>
      </c>
      <c r="L7" s="7" t="str">
        <f>"000194"</f>
        <v>000194</v>
      </c>
      <c r="M7" s="6">
        <v>43773</v>
      </c>
      <c r="N7" s="7">
        <v>16</v>
      </c>
      <c r="O7" s="7" t="str">
        <f>"006342"</f>
        <v>006342</v>
      </c>
      <c r="P7" s="6">
        <v>43791</v>
      </c>
      <c r="Q7" s="11">
        <v>2.6085799999999999</v>
      </c>
      <c r="R7" s="11">
        <v>0.20962</v>
      </c>
      <c r="S7" s="11">
        <v>2.3989600000000002</v>
      </c>
      <c r="T7" s="7">
        <v>102</v>
      </c>
      <c r="U7" s="6">
        <v>43648</v>
      </c>
      <c r="V7" s="7">
        <v>0</v>
      </c>
      <c r="W7" s="10" t="s">
        <v>43</v>
      </c>
      <c r="X7" s="7" t="s">
        <v>33</v>
      </c>
      <c r="Y7" s="10" t="s">
        <v>32</v>
      </c>
      <c r="Z7" s="7" t="s">
        <v>34</v>
      </c>
      <c r="AA7" s="10" t="s">
        <v>35</v>
      </c>
      <c r="AB7" s="11">
        <f t="shared" si="0"/>
        <v>2.6085799999999999E-2</v>
      </c>
    </row>
    <row r="8" spans="1:28" x14ac:dyDescent="0.35">
      <c r="A8" s="4">
        <v>5684</v>
      </c>
      <c r="B8" s="5" t="s">
        <v>52</v>
      </c>
      <c r="C8" s="6">
        <v>43664</v>
      </c>
      <c r="D8" s="7">
        <v>183</v>
      </c>
      <c r="E8" s="8" t="s">
        <v>40</v>
      </c>
      <c r="F8" s="7" t="s">
        <v>41</v>
      </c>
      <c r="G8" s="10" t="s">
        <v>42</v>
      </c>
      <c r="H8" s="7" t="str">
        <f>"000035"</f>
        <v>000035</v>
      </c>
      <c r="I8" s="6">
        <v>42934</v>
      </c>
      <c r="J8" s="7" t="str">
        <f>"000193"</f>
        <v>000193</v>
      </c>
      <c r="K8" s="6">
        <v>43773</v>
      </c>
      <c r="L8" s="7" t="str">
        <f>"000194"</f>
        <v>000194</v>
      </c>
      <c r="M8" s="6">
        <v>43773</v>
      </c>
      <c r="N8" s="7">
        <v>16</v>
      </c>
      <c r="O8" s="7" t="str">
        <f>"006342"</f>
        <v>006342</v>
      </c>
      <c r="P8" s="6">
        <v>43791</v>
      </c>
      <c r="Q8" s="11">
        <v>2.6085799999999999</v>
      </c>
      <c r="R8" s="11">
        <v>0.20462</v>
      </c>
      <c r="S8" s="11">
        <v>2.4039600000000001</v>
      </c>
      <c r="T8" s="7">
        <v>115</v>
      </c>
      <c r="U8" s="6">
        <v>43664</v>
      </c>
      <c r="V8" s="7">
        <v>0</v>
      </c>
      <c r="W8" s="10" t="s">
        <v>43</v>
      </c>
      <c r="X8" s="7" t="s">
        <v>33</v>
      </c>
      <c r="Y8" s="10" t="s">
        <v>32</v>
      </c>
      <c r="Z8" s="7" t="s">
        <v>34</v>
      </c>
      <c r="AA8" s="10" t="s">
        <v>35</v>
      </c>
      <c r="AB8" s="11">
        <f t="shared" si="0"/>
        <v>2.6085799999999999E-2</v>
      </c>
    </row>
    <row r="9" spans="1:28" x14ac:dyDescent="0.35">
      <c r="A9" s="4">
        <v>5685</v>
      </c>
      <c r="B9" s="5" t="s">
        <v>52</v>
      </c>
      <c r="C9" s="6">
        <v>43671</v>
      </c>
      <c r="D9" s="7">
        <v>183</v>
      </c>
      <c r="E9" s="8" t="s">
        <v>40</v>
      </c>
      <c r="F9" s="7" t="s">
        <v>53</v>
      </c>
      <c r="G9" s="10" t="s">
        <v>54</v>
      </c>
      <c r="H9" s="7" t="str">
        <f>"000007"</f>
        <v>000007</v>
      </c>
      <c r="I9" s="6">
        <v>42963</v>
      </c>
      <c r="J9" s="7" t="str">
        <f>"000061"</f>
        <v>000061</v>
      </c>
      <c r="K9" s="6">
        <v>43155</v>
      </c>
      <c r="L9" s="7" t="str">
        <f>"000115"</f>
        <v>000115</v>
      </c>
      <c r="M9" s="6">
        <v>43158</v>
      </c>
      <c r="N9" s="7">
        <v>17</v>
      </c>
      <c r="O9" s="7" t="str">
        <f>"003895"</f>
        <v>003895</v>
      </c>
      <c r="P9" s="6">
        <v>43669</v>
      </c>
      <c r="Q9" s="11">
        <v>15.571899999999999</v>
      </c>
      <c r="R9" s="11">
        <v>1.6926000000000001</v>
      </c>
      <c r="S9" s="11">
        <v>13.879300000000001</v>
      </c>
      <c r="T9" s="7">
        <v>125</v>
      </c>
      <c r="U9" s="6">
        <v>43671</v>
      </c>
      <c r="V9" s="7">
        <v>9663453136</v>
      </c>
      <c r="W9" s="10" t="s">
        <v>55</v>
      </c>
      <c r="X9" s="7" t="s">
        <v>29</v>
      </c>
      <c r="Y9" s="10" t="s">
        <v>30</v>
      </c>
      <c r="Z9" s="7" t="s">
        <v>38</v>
      </c>
      <c r="AA9" s="10" t="s">
        <v>39</v>
      </c>
      <c r="AB9" s="11">
        <f t="shared" si="0"/>
        <v>0.155719</v>
      </c>
    </row>
    <row r="10" spans="1:28" x14ac:dyDescent="0.35">
      <c r="A10" s="4">
        <v>5686</v>
      </c>
      <c r="B10" s="5" t="s">
        <v>52</v>
      </c>
      <c r="C10" s="6">
        <v>43677</v>
      </c>
      <c r="D10" s="7">
        <v>183</v>
      </c>
      <c r="E10" s="8" t="s">
        <v>40</v>
      </c>
      <c r="F10" s="7" t="s">
        <v>56</v>
      </c>
      <c r="G10" s="10" t="s">
        <v>57</v>
      </c>
      <c r="H10" s="7" t="str">
        <f>"000089"</f>
        <v>000089</v>
      </c>
      <c r="I10" s="6">
        <v>43120</v>
      </c>
      <c r="J10" s="7" t="str">
        <f>"000068"</f>
        <v>000068</v>
      </c>
      <c r="K10" s="6">
        <v>43157</v>
      </c>
      <c r="L10" s="7" t="str">
        <f>"000121"</f>
        <v>000121</v>
      </c>
      <c r="M10" s="6">
        <v>43159</v>
      </c>
      <c r="N10" s="7">
        <v>17</v>
      </c>
      <c r="O10" s="7" t="str">
        <f>"003987"</f>
        <v>003987</v>
      </c>
      <c r="P10" s="6">
        <v>43671</v>
      </c>
      <c r="Q10" s="11">
        <v>3.6606000000000001</v>
      </c>
      <c r="R10" s="11">
        <v>0.35204999999999997</v>
      </c>
      <c r="S10" s="11">
        <v>3.3085499999999999</v>
      </c>
      <c r="T10" s="7">
        <v>135</v>
      </c>
      <c r="U10" s="6">
        <v>43677</v>
      </c>
      <c r="V10" s="7">
        <v>9900093411</v>
      </c>
      <c r="W10" s="10" t="s">
        <v>58</v>
      </c>
      <c r="X10" s="7" t="s">
        <v>29</v>
      </c>
      <c r="Y10" s="10" t="s">
        <v>30</v>
      </c>
      <c r="Z10" s="7" t="s">
        <v>38</v>
      </c>
      <c r="AA10" s="10" t="s">
        <v>39</v>
      </c>
      <c r="AB10" s="11">
        <f t="shared" si="0"/>
        <v>3.6606E-2</v>
      </c>
    </row>
    <row r="11" spans="1:28" x14ac:dyDescent="0.35">
      <c r="A11" s="4">
        <v>5687</v>
      </c>
      <c r="B11" s="5" t="s">
        <v>59</v>
      </c>
      <c r="C11" s="6">
        <v>43693</v>
      </c>
      <c r="D11" s="7">
        <v>183</v>
      </c>
      <c r="E11" s="8" t="s">
        <v>40</v>
      </c>
      <c r="F11" s="7" t="s">
        <v>60</v>
      </c>
      <c r="G11" s="10" t="s">
        <v>61</v>
      </c>
      <c r="H11" s="7" t="str">
        <f>"000026"</f>
        <v>000026</v>
      </c>
      <c r="I11" s="6">
        <v>43603</v>
      </c>
      <c r="J11" s="7" t="str">
        <f>"000042"</f>
        <v>000042</v>
      </c>
      <c r="K11" s="6">
        <v>43645</v>
      </c>
      <c r="L11" s="7" t="str">
        <f>"000089"</f>
        <v>000089</v>
      </c>
      <c r="M11" s="6">
        <v>43645</v>
      </c>
      <c r="N11" s="7">
        <v>19</v>
      </c>
      <c r="O11" s="7" t="str">
        <f>"004211"</f>
        <v>004211</v>
      </c>
      <c r="P11" s="6">
        <v>43679</v>
      </c>
      <c r="Q11" s="11">
        <v>8.2157999999999998</v>
      </c>
      <c r="R11" s="11">
        <v>0.7631</v>
      </c>
      <c r="S11" s="11">
        <v>7.4527000000000001</v>
      </c>
      <c r="T11" s="7">
        <v>155</v>
      </c>
      <c r="U11" s="6">
        <v>43693</v>
      </c>
      <c r="V11" s="7">
        <v>9886430370</v>
      </c>
      <c r="W11" s="10" t="s">
        <v>62</v>
      </c>
      <c r="X11" s="7" t="s">
        <v>63</v>
      </c>
      <c r="Y11" s="10" t="s">
        <v>64</v>
      </c>
      <c r="Z11" s="7" t="s">
        <v>38</v>
      </c>
      <c r="AA11" s="10" t="s">
        <v>39</v>
      </c>
      <c r="AB11" s="11">
        <f t="shared" si="0"/>
        <v>8.2157999999999995E-2</v>
      </c>
    </row>
    <row r="12" spans="1:28" x14ac:dyDescent="0.35">
      <c r="A12" s="4">
        <v>5688</v>
      </c>
      <c r="B12" s="5" t="s">
        <v>59</v>
      </c>
      <c r="C12" s="6">
        <v>43693</v>
      </c>
      <c r="D12" s="7">
        <v>183</v>
      </c>
      <c r="E12" s="8" t="s">
        <v>40</v>
      </c>
      <c r="F12" s="7" t="s">
        <v>65</v>
      </c>
      <c r="G12" s="10" t="s">
        <v>66</v>
      </c>
      <c r="H12" s="7" t="str">
        <f>"000030"</f>
        <v>000030</v>
      </c>
      <c r="I12" s="6">
        <v>43606</v>
      </c>
      <c r="J12" s="7" t="str">
        <f>"000044"</f>
        <v>000044</v>
      </c>
      <c r="K12" s="6">
        <v>43652</v>
      </c>
      <c r="L12" s="7" t="str">
        <f>"000091"</f>
        <v>000091</v>
      </c>
      <c r="M12" s="6">
        <v>43652</v>
      </c>
      <c r="N12" s="7">
        <v>19</v>
      </c>
      <c r="O12" s="7" t="str">
        <f>"004234"</f>
        <v>004234</v>
      </c>
      <c r="P12" s="6">
        <v>43680</v>
      </c>
      <c r="Q12" s="11">
        <v>6.9722999999999997</v>
      </c>
      <c r="R12" s="11">
        <v>0.75660000000000005</v>
      </c>
      <c r="S12" s="11">
        <v>6.2157</v>
      </c>
      <c r="T12" s="7">
        <v>155</v>
      </c>
      <c r="U12" s="6">
        <v>43693</v>
      </c>
      <c r="V12" s="7">
        <v>9019392999</v>
      </c>
      <c r="W12" s="10" t="s">
        <v>67</v>
      </c>
      <c r="X12" s="7" t="s">
        <v>68</v>
      </c>
      <c r="Y12" s="10" t="s">
        <v>69</v>
      </c>
      <c r="Z12" s="7" t="s">
        <v>38</v>
      </c>
      <c r="AA12" s="10" t="s">
        <v>39</v>
      </c>
      <c r="AB12" s="11">
        <f t="shared" si="0"/>
        <v>6.9722999999999993E-2</v>
      </c>
    </row>
    <row r="13" spans="1:28" x14ac:dyDescent="0.35">
      <c r="A13" s="4">
        <v>5689</v>
      </c>
      <c r="B13" s="5" t="s">
        <v>59</v>
      </c>
      <c r="C13" s="6">
        <v>43693</v>
      </c>
      <c r="D13" s="7">
        <v>183</v>
      </c>
      <c r="E13" s="8" t="s">
        <v>40</v>
      </c>
      <c r="F13" s="7" t="s">
        <v>70</v>
      </c>
      <c r="G13" s="10" t="s">
        <v>71</v>
      </c>
      <c r="H13" s="7" t="str">
        <f>"000028"</f>
        <v>000028</v>
      </c>
      <c r="I13" s="6">
        <v>43606</v>
      </c>
      <c r="J13" s="7" t="str">
        <f>"000045"</f>
        <v>000045</v>
      </c>
      <c r="K13" s="6">
        <v>43652</v>
      </c>
      <c r="L13" s="7" t="str">
        <f>"000092"</f>
        <v>000092</v>
      </c>
      <c r="M13" s="6">
        <v>43652</v>
      </c>
      <c r="N13" s="7">
        <v>19</v>
      </c>
      <c r="O13" s="7" t="str">
        <f>"004239"</f>
        <v>004239</v>
      </c>
      <c r="P13" s="6">
        <v>43680</v>
      </c>
      <c r="Q13" s="11">
        <v>5.2792000000000003</v>
      </c>
      <c r="R13" s="11">
        <v>0.56200000000000006</v>
      </c>
      <c r="S13" s="11">
        <v>4.7172000000000001</v>
      </c>
      <c r="T13" s="7">
        <v>155</v>
      </c>
      <c r="U13" s="6">
        <v>43693</v>
      </c>
      <c r="V13" s="7">
        <v>9019392999</v>
      </c>
      <c r="W13" s="10" t="s">
        <v>67</v>
      </c>
      <c r="X13" s="7" t="s">
        <v>72</v>
      </c>
      <c r="Y13" s="10" t="s">
        <v>73</v>
      </c>
      <c r="Z13" s="7" t="s">
        <v>38</v>
      </c>
      <c r="AA13" s="10" t="s">
        <v>39</v>
      </c>
      <c r="AB13" s="11">
        <f t="shared" si="0"/>
        <v>5.2792000000000006E-2</v>
      </c>
    </row>
    <row r="14" spans="1:28" x14ac:dyDescent="0.35">
      <c r="A14" s="4">
        <v>5690</v>
      </c>
      <c r="B14" s="5" t="s">
        <v>74</v>
      </c>
      <c r="C14" s="6">
        <v>43717</v>
      </c>
      <c r="D14" s="7">
        <v>183</v>
      </c>
      <c r="E14" s="8" t="s">
        <v>40</v>
      </c>
      <c r="F14" s="7" t="s">
        <v>75</v>
      </c>
      <c r="G14" s="10" t="s">
        <v>76</v>
      </c>
      <c r="H14" s="7" t="str">
        <f>"000034"</f>
        <v>000034</v>
      </c>
      <c r="I14" s="6">
        <v>43623</v>
      </c>
      <c r="J14" s="7" t="str">
        <f>"000056"</f>
        <v>000056</v>
      </c>
      <c r="K14" s="6">
        <v>43669</v>
      </c>
      <c r="L14" s="7" t="str">
        <f>"000113"</f>
        <v>000113</v>
      </c>
      <c r="M14" s="6">
        <v>43670</v>
      </c>
      <c r="N14" s="7">
        <v>19</v>
      </c>
      <c r="O14" s="7" t="str">
        <f>"004803"</f>
        <v>004803</v>
      </c>
      <c r="P14" s="6">
        <v>43704</v>
      </c>
      <c r="Q14" s="11">
        <v>3.4735999999999998</v>
      </c>
      <c r="R14" s="11">
        <v>0.36809999999999998</v>
      </c>
      <c r="S14" s="11">
        <v>3.1055000000000001</v>
      </c>
      <c r="T14" s="7">
        <v>178</v>
      </c>
      <c r="U14" s="6">
        <v>43717</v>
      </c>
      <c r="V14" s="7">
        <v>9845037333</v>
      </c>
      <c r="W14" s="10" t="s">
        <v>77</v>
      </c>
      <c r="X14" s="7" t="s">
        <v>68</v>
      </c>
      <c r="Y14" s="10" t="s">
        <v>69</v>
      </c>
      <c r="Z14" s="7" t="s">
        <v>38</v>
      </c>
      <c r="AA14" s="10" t="s">
        <v>39</v>
      </c>
      <c r="AB14" s="11">
        <f t="shared" si="0"/>
        <v>3.4735999999999996E-2</v>
      </c>
    </row>
    <row r="15" spans="1:28" x14ac:dyDescent="0.35">
      <c r="A15" s="4">
        <v>5691</v>
      </c>
      <c r="B15" s="5" t="s">
        <v>74</v>
      </c>
      <c r="C15" s="6">
        <v>43725</v>
      </c>
      <c r="D15" s="7">
        <v>183</v>
      </c>
      <c r="E15" s="8" t="s">
        <v>40</v>
      </c>
      <c r="F15" s="7" t="s">
        <v>78</v>
      </c>
      <c r="G15" s="10" t="s">
        <v>79</v>
      </c>
      <c r="H15" s="7" t="str">
        <f>"000110"</f>
        <v>000110</v>
      </c>
      <c r="I15" s="6">
        <v>42429</v>
      </c>
      <c r="J15" s="7" t="str">
        <f>"000062"</f>
        <v>000062</v>
      </c>
      <c r="K15" s="6">
        <v>43155</v>
      </c>
      <c r="L15" s="7" t="str">
        <f>"000156"</f>
        <v>000156</v>
      </c>
      <c r="M15" s="6">
        <v>43161</v>
      </c>
      <c r="N15" s="7">
        <v>16</v>
      </c>
      <c r="O15" s="7" t="str">
        <f>"004912"</f>
        <v>004912</v>
      </c>
      <c r="P15" s="6">
        <v>43711</v>
      </c>
      <c r="Q15" s="11">
        <v>1.1425000000000001</v>
      </c>
      <c r="R15" s="11">
        <v>0.29285</v>
      </c>
      <c r="S15" s="11">
        <v>0.84965000000000002</v>
      </c>
      <c r="T15" s="7">
        <v>190</v>
      </c>
      <c r="U15" s="6">
        <v>43725</v>
      </c>
      <c r="V15" s="7">
        <v>9880472333</v>
      </c>
      <c r="W15" s="10" t="s">
        <v>80</v>
      </c>
      <c r="X15" s="7" t="s">
        <v>29</v>
      </c>
      <c r="Y15" s="10" t="s">
        <v>30</v>
      </c>
      <c r="Z15" s="7" t="s">
        <v>38</v>
      </c>
      <c r="AA15" s="10" t="s">
        <v>39</v>
      </c>
      <c r="AB15" s="11">
        <f t="shared" si="0"/>
        <v>1.1425000000000001E-2</v>
      </c>
    </row>
    <row r="16" spans="1:28" x14ac:dyDescent="0.35">
      <c r="A16" s="4">
        <v>5692</v>
      </c>
      <c r="B16" s="5" t="s">
        <v>81</v>
      </c>
      <c r="C16" s="6">
        <v>43749</v>
      </c>
      <c r="D16" s="4">
        <v>183</v>
      </c>
      <c r="E16" s="8" t="s">
        <v>40</v>
      </c>
      <c r="F16" s="7" t="s">
        <v>82</v>
      </c>
      <c r="G16" s="8" t="s">
        <v>83</v>
      </c>
      <c r="H16" s="7" t="str">
        <f>"000078"</f>
        <v>000078</v>
      </c>
      <c r="I16" s="6">
        <v>43106</v>
      </c>
      <c r="J16" s="7" t="str">
        <f>"000008"</f>
        <v>000008</v>
      </c>
      <c r="K16" s="6">
        <v>43215</v>
      </c>
      <c r="L16" s="7" t="str">
        <f>"000005"</f>
        <v>000005</v>
      </c>
      <c r="M16" s="6">
        <v>43220</v>
      </c>
      <c r="N16" s="7">
        <v>17</v>
      </c>
      <c r="O16" s="7" t="str">
        <f>"005492"</f>
        <v>005492</v>
      </c>
      <c r="P16" s="6">
        <v>43739</v>
      </c>
      <c r="Q16" s="9">
        <v>101.17019999999999</v>
      </c>
      <c r="R16" s="9">
        <v>14.329800000000001</v>
      </c>
      <c r="S16" s="9">
        <v>86.840400000000002</v>
      </c>
      <c r="T16" s="7">
        <v>13</v>
      </c>
      <c r="U16" s="6">
        <v>43749</v>
      </c>
      <c r="V16" s="7">
        <v>9986697126</v>
      </c>
      <c r="W16" s="8" t="s">
        <v>84</v>
      </c>
      <c r="X16" s="7" t="s">
        <v>85</v>
      </c>
      <c r="Y16" s="8" t="s">
        <v>86</v>
      </c>
      <c r="Z16" s="7" t="s">
        <v>38</v>
      </c>
      <c r="AA16" s="8" t="s">
        <v>39</v>
      </c>
      <c r="AB16" s="9">
        <v>1.0117019999999999</v>
      </c>
    </row>
    <row r="17" spans="1:28" x14ac:dyDescent="0.35">
      <c r="A17" s="4">
        <v>5693</v>
      </c>
      <c r="B17" s="5" t="s">
        <v>81</v>
      </c>
      <c r="C17" s="6">
        <v>43761</v>
      </c>
      <c r="D17" s="4">
        <v>183</v>
      </c>
      <c r="E17" s="8" t="s">
        <v>40</v>
      </c>
      <c r="F17" s="7" t="s">
        <v>87</v>
      </c>
      <c r="G17" s="8" t="s">
        <v>88</v>
      </c>
      <c r="H17" s="7" t="str">
        <f>"000022"</f>
        <v>000022</v>
      </c>
      <c r="I17" s="6">
        <v>42873</v>
      </c>
      <c r="J17" s="7" t="str">
        <f>"000061"</f>
        <v>000061</v>
      </c>
      <c r="K17" s="6">
        <v>43694</v>
      </c>
      <c r="L17" s="7" t="str">
        <f>"000126"</f>
        <v>000126</v>
      </c>
      <c r="M17" s="6">
        <v>43696</v>
      </c>
      <c r="N17" s="7">
        <v>17</v>
      </c>
      <c r="O17" s="7" t="str">
        <f>"005834"</f>
        <v>005834</v>
      </c>
      <c r="P17" s="6">
        <v>43755</v>
      </c>
      <c r="Q17" s="9">
        <v>11.8752</v>
      </c>
      <c r="R17" s="9">
        <v>1.0552999999999999</v>
      </c>
      <c r="S17" s="9">
        <v>10.819900000000001</v>
      </c>
      <c r="T17" s="7">
        <v>13</v>
      </c>
      <c r="U17" s="6">
        <v>43761</v>
      </c>
      <c r="V17" s="7">
        <v>9964218400</v>
      </c>
      <c r="W17" s="8" t="s">
        <v>89</v>
      </c>
      <c r="X17" s="7" t="s">
        <v>90</v>
      </c>
      <c r="Y17" s="8" t="s">
        <v>91</v>
      </c>
      <c r="Z17" s="7" t="s">
        <v>38</v>
      </c>
      <c r="AA17" s="8" t="s">
        <v>39</v>
      </c>
      <c r="AB17" s="9">
        <v>0.118752</v>
      </c>
    </row>
    <row r="18" spans="1:28" x14ac:dyDescent="0.35">
      <c r="A18" s="4">
        <v>5694</v>
      </c>
      <c r="B18" s="5" t="s">
        <v>92</v>
      </c>
      <c r="C18" s="6">
        <v>43795</v>
      </c>
      <c r="D18" s="4">
        <v>183</v>
      </c>
      <c r="E18" s="8" t="s">
        <v>40</v>
      </c>
      <c r="F18" s="7" t="s">
        <v>41</v>
      </c>
      <c r="G18" s="8" t="s">
        <v>42</v>
      </c>
      <c r="H18" s="7" t="str">
        <f>"000035"</f>
        <v>000035</v>
      </c>
      <c r="I18" s="6">
        <v>42934</v>
      </c>
      <c r="J18" s="7" t="str">
        <f>"000193"</f>
        <v>000193</v>
      </c>
      <c r="K18" s="6">
        <v>43773</v>
      </c>
      <c r="L18" s="7" t="str">
        <f>"000194"</f>
        <v>000194</v>
      </c>
      <c r="M18" s="6">
        <v>43773</v>
      </c>
      <c r="N18" s="7">
        <v>16</v>
      </c>
      <c r="O18" s="7" t="str">
        <f>"006342"</f>
        <v>006342</v>
      </c>
      <c r="P18" s="6">
        <v>43791</v>
      </c>
      <c r="Q18" s="9">
        <v>2.6085799999999999</v>
      </c>
      <c r="R18" s="9">
        <v>0.20161999999999999</v>
      </c>
      <c r="S18" s="9">
        <v>2.4069600000000002</v>
      </c>
      <c r="T18" s="7">
        <v>13</v>
      </c>
      <c r="U18" s="6">
        <v>43795</v>
      </c>
      <c r="V18" s="7">
        <v>0</v>
      </c>
      <c r="W18" s="8" t="s">
        <v>43</v>
      </c>
      <c r="X18" s="7" t="s">
        <v>33</v>
      </c>
      <c r="Y18" s="8" t="s">
        <v>32</v>
      </c>
      <c r="Z18" s="7" t="s">
        <v>34</v>
      </c>
      <c r="AA18" s="8" t="s">
        <v>35</v>
      </c>
      <c r="AB18" s="9">
        <v>2.6085799999999999E-2</v>
      </c>
    </row>
    <row r="19" spans="1:28" x14ac:dyDescent="0.35">
      <c r="A19" s="4">
        <v>5695</v>
      </c>
      <c r="B19" s="5" t="s">
        <v>92</v>
      </c>
      <c r="C19" s="6">
        <v>43796</v>
      </c>
      <c r="D19" s="4">
        <v>183</v>
      </c>
      <c r="E19" s="8" t="s">
        <v>40</v>
      </c>
      <c r="F19" s="7" t="s">
        <v>93</v>
      </c>
      <c r="G19" s="8" t="s">
        <v>94</v>
      </c>
      <c r="H19" s="7" t="str">
        <f>"000024"</f>
        <v>000024</v>
      </c>
      <c r="I19" s="6">
        <v>42875</v>
      </c>
      <c r="J19" s="7" t="str">
        <f>"000004"</f>
        <v>000004</v>
      </c>
      <c r="K19" s="6">
        <v>43207</v>
      </c>
      <c r="L19" s="7" t="str">
        <f>"000014"</f>
        <v>000014</v>
      </c>
      <c r="M19" s="6">
        <v>43243</v>
      </c>
      <c r="N19" s="7">
        <v>17</v>
      </c>
      <c r="O19" s="7" t="str">
        <f>"006410"</f>
        <v>006410</v>
      </c>
      <c r="P19" s="6">
        <v>43795</v>
      </c>
      <c r="Q19" s="9">
        <v>27.913</v>
      </c>
      <c r="R19" s="9">
        <v>2.9418500000000001</v>
      </c>
      <c r="S19" s="9">
        <v>24.971150000000002</v>
      </c>
      <c r="T19" s="7">
        <v>13</v>
      </c>
      <c r="U19" s="6">
        <v>43796</v>
      </c>
      <c r="V19" s="7">
        <v>9901698462</v>
      </c>
      <c r="W19" s="8" t="s">
        <v>95</v>
      </c>
      <c r="X19" s="7" t="s">
        <v>36</v>
      </c>
      <c r="Y19" s="8" t="s">
        <v>37</v>
      </c>
      <c r="Z19" s="7" t="s">
        <v>38</v>
      </c>
      <c r="AA19" s="8" t="s">
        <v>39</v>
      </c>
      <c r="AB19" s="9">
        <v>0.27912999999999999</v>
      </c>
    </row>
    <row r="20" spans="1:28" x14ac:dyDescent="0.35">
      <c r="A20" s="4">
        <v>5696</v>
      </c>
      <c r="B20" s="5" t="s">
        <v>96</v>
      </c>
      <c r="C20" s="6">
        <v>43816</v>
      </c>
      <c r="D20" s="4">
        <v>183</v>
      </c>
      <c r="E20" s="8" t="s">
        <v>40</v>
      </c>
      <c r="F20" s="7" t="s">
        <v>97</v>
      </c>
      <c r="G20" s="8" t="s">
        <v>98</v>
      </c>
      <c r="H20" s="7" t="str">
        <f>"000039"</f>
        <v>000039</v>
      </c>
      <c r="I20" s="6">
        <v>43644</v>
      </c>
      <c r="J20" s="7" t="str">
        <f>"000073"</f>
        <v>000073</v>
      </c>
      <c r="K20" s="6">
        <v>43708</v>
      </c>
      <c r="L20" s="7" t="str">
        <f>"000146"</f>
        <v>000146</v>
      </c>
      <c r="M20" s="6">
        <v>43708</v>
      </c>
      <c r="N20" s="7">
        <v>18</v>
      </c>
      <c r="O20" s="7" t="str">
        <f>"006851"</f>
        <v>006851</v>
      </c>
      <c r="P20" s="6">
        <v>43815</v>
      </c>
      <c r="Q20" s="9">
        <v>49.875799999999998</v>
      </c>
      <c r="R20" s="9">
        <v>5.2811000000000003</v>
      </c>
      <c r="S20" s="9">
        <v>44.594700000000003</v>
      </c>
      <c r="T20" s="7">
        <v>13</v>
      </c>
      <c r="U20" s="6">
        <v>43816</v>
      </c>
      <c r="V20" s="7">
        <v>9481314316</v>
      </c>
      <c r="W20" s="8" t="s">
        <v>99</v>
      </c>
      <c r="X20" s="7" t="s">
        <v>100</v>
      </c>
      <c r="Y20" s="8" t="s">
        <v>101</v>
      </c>
      <c r="Z20" s="7" t="s">
        <v>38</v>
      </c>
      <c r="AA20" s="8" t="s">
        <v>39</v>
      </c>
      <c r="AB20" s="9">
        <v>0.49875799999999998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2020-01-30T07:05:31Z</dcterms:modified>
</cp:coreProperties>
</file>