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<sst xmlns="http://schemas.openxmlformats.org/spreadsheetml/2006/main" count="145" uniqueCount="77">
  <si>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</si>
  <si>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</si>
  <si>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</si>
  <si>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</si>
  <si>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</si>
  <si>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</si>
  <si>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</si>
  <si>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</si>
  <si>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</si>
  <si>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</si>
  <si>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</si>
  <si>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</si>
  <si>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</si>
  <si>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</si>
  <si>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</si>
  <si>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</si>
  <si>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</si>
  <si>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</si>
  <si>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</si>
  <si>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</si>
  <si>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</si>
  <si>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</si>
  <si>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</si>
  <si>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</si>
  <si>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</si>
  <si>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</si>
  <si>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</si>
  <si>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</si>
  <si>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</si>
  <si>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</si>
  <si>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</si>
  <si>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</si>
  <si>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</si>
  <si>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</si>
  <si>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ddo089</t>
  </si>
  <si>
    <t xml:space="preserve"> Assistant Executive Engineer Electrical East Zone</t>
  </si>
  <si>
    <t>ddo078</t>
  </si>
  <si>
    <t xml:space="preserve"> Assistant Executive Engineer J C Nagar East Zone</t>
  </si>
  <si>
    <t>Gangena Halli</t>
  </si>
  <si>
    <t>034-16-000001</t>
  </si>
  <si>
    <t>Operation and Maintenance of street lights at Gangenahalli ward no 34 Package E6 for one year.</t>
  </si>
  <si>
    <t>M/s.Srinath Electricals</t>
  </si>
  <si>
    <t>034-17-000006</t>
  </si>
  <si>
    <t>Construction of drain at Boston School road Muthappa Block in Ward No.34</t>
  </si>
  <si>
    <t>N.Santhosh Kumar</t>
  </si>
  <si>
    <t>034-17-000007</t>
  </si>
  <si>
    <t>Providing concrete drain at 2nd Cross Giddappa Block in Ward No.34</t>
  </si>
  <si>
    <t>N Kumara Reddy</t>
  </si>
  <si>
    <t>034-17-000011</t>
  </si>
  <si>
    <t>Providing concrete drain at 1st Cross Giddappa Block Near Muneshwara Temple road in Ward No.34</t>
  </si>
  <si>
    <t>SA Rajappa</t>
  </si>
  <si>
    <t>July</t>
  </si>
  <si>
    <t>034-17-000016</t>
  </si>
  <si>
    <t>Providing concrete road Near CPV Block 2nd A Cross in Ward No.34</t>
  </si>
  <si>
    <t>N .Santhosh Kumar</t>
  </si>
  <si>
    <t>034-17-000014</t>
  </si>
  <si>
    <t>Providing CC road at Muthappa Block in Ward No.34</t>
  </si>
  <si>
    <t>034-18-000004</t>
  </si>
  <si>
    <t>Drilling of Borewell and laying of Pipeline at Gangenahalli ward no 34 (2 Nos)</t>
  </si>
  <si>
    <t>KRIDL</t>
  </si>
  <si>
    <t>P2178</t>
  </si>
  <si>
    <t>Works sanctioned by Dy. Mayor</t>
  </si>
  <si>
    <t>034-18-000003</t>
  </si>
  <si>
    <t>Construction of RO plant at Gangenahalli ward no 34 (2Nos)</t>
  </si>
  <si>
    <t>034-17-000002</t>
  </si>
  <si>
    <t>Providing pot hole filling and filling road cut portions in ward no.34 for the year 2016-17</t>
  </si>
  <si>
    <t xml:space="preserve">N.Santhosh Kumar </t>
  </si>
  <si>
    <t>August</t>
  </si>
  <si>
    <t>034-17-000012</t>
  </si>
  <si>
    <t>Footpath Maintenance in Ward No.34</t>
  </si>
  <si>
    <t>K SHANKAR REDDY</t>
  </si>
  <si>
    <t>September</t>
  </si>
  <si>
    <t>034-17-000030</t>
  </si>
  <si>
    <t>Engagement of Gangman and Hiring of Tractor Tippers for cleaning and Maintenance of road side drains and other cleaning works in works in ward no 34</t>
  </si>
  <si>
    <t>P3110</t>
  </si>
  <si>
    <t>14th Finance Commission Grant Works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</si>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</sst>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workbookViewId="0">
      <selection activeCell="E4" sqref="E4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1.26953125" bestFit="1" customWidth="1"/>
    <col min="6" max="6" width="12.0898437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1185</v>
      </c>
      <c r="B2" s="6" t="s">
        <v>28</v>
      </c>
      <c r="C2" s="7">
        <v>43575</v>
      </c>
      <c r="D2" s="8">
        <v>34</v>
      </c>
      <c r="E2" s="9" t="s">
        <v>38</v>
      </c>
      <c r="F2" s="8" t="s">
        <v>39</v>
      </c>
      <c r="G2" s="9" t="s">
        <v>40</v>
      </c>
      <c r="H2" s="8" t="str">
        <f>"000018"</f>
        <v>000018</v>
      </c>
      <c r="I2" s="7">
        <v>42947</v>
      </c>
      <c r="J2" s="8" t="str">
        <f>"000199"</f>
        <v>000199</v>
      </c>
      <c r="K2" s="7">
        <v>43476</v>
      </c>
      <c r="L2" s="8" t="str">
        <f>"000197"</f>
        <v>000197</v>
      </c>
      <c r="M2" s="7">
        <v>43476</v>
      </c>
      <c r="N2" s="8">
        <v>16</v>
      </c>
      <c r="O2" s="8" t="str">
        <f>"000680"</f>
        <v>000680</v>
      </c>
      <c r="P2" s="7">
        <v>43571</v>
      </c>
      <c r="Q2" s="10">
        <v>10.49902</v>
      </c>
      <c r="R2" s="10">
        <v>2.6476500000000001</v>
      </c>
      <c r="S2" s="10">
        <v>7.8513700000000002</v>
      </c>
      <c r="T2" s="8">
        <v>20</v>
      </c>
      <c r="U2" s="7">
        <v>43575</v>
      </c>
      <c r="V2" s="8">
        <v>9845860866</v>
      </c>
      <c r="W2" s="9" t="s">
        <v>41</v>
      </c>
      <c r="X2" s="8" t="s">
        <v>29</v>
      </c>
      <c r="Y2" s="9" t="s">
        <v>30</v>
      </c>
      <c r="Z2" s="8" t="s">
        <v>34</v>
      </c>
      <c r="AA2" s="9" t="s">
        <v>35</v>
      </c>
      <c r="AB2" s="10">
        <f>Q2/100</f>
        <v>0.10499019999999999</v>
      </c>
    </row>
    <row r="3" spans="1:28" s="4" customFormat="1" ht="13" x14ac:dyDescent="0.3">
      <c r="A3" s="5">
        <v>1186</v>
      </c>
      <c r="B3" s="6" t="s">
        <v>31</v>
      </c>
      <c r="C3" s="7">
        <v>43628</v>
      </c>
      <c r="D3" s="8">
        <v>34</v>
      </c>
      <c r="E3" s="9" t="s">
        <v>38</v>
      </c>
      <c r="F3" s="8" t="s">
        <v>42</v>
      </c>
      <c r="G3" s="9" t="s">
        <v>43</v>
      </c>
      <c r="H3" s="8" t="str">
        <f>"000208"</f>
        <v>000208</v>
      </c>
      <c r="I3" s="7">
        <v>42803</v>
      </c>
      <c r="J3" s="8" t="str">
        <f>"000003"</f>
        <v>000003</v>
      </c>
      <c r="K3" s="7">
        <v>42825</v>
      </c>
      <c r="L3" s="8" t="str">
        <f>"000074"</f>
        <v>000074</v>
      </c>
      <c r="M3" s="7">
        <v>43077</v>
      </c>
      <c r="N3" s="8">
        <v>17</v>
      </c>
      <c r="O3" s="8" t="str">
        <f>"002428"</f>
        <v>002428</v>
      </c>
      <c r="P3" s="7">
        <v>43622</v>
      </c>
      <c r="Q3" s="10">
        <v>9.8610799999999994</v>
      </c>
      <c r="R3" s="10">
        <v>0.29287000000000002</v>
      </c>
      <c r="S3" s="10">
        <v>9.5682100000000005</v>
      </c>
      <c r="T3" s="8">
        <v>76</v>
      </c>
      <c r="U3" s="7">
        <v>43628</v>
      </c>
      <c r="V3" s="8">
        <v>8023330521</v>
      </c>
      <c r="W3" s="9" t="s">
        <v>44</v>
      </c>
      <c r="X3" s="8" t="s">
        <v>32</v>
      </c>
      <c r="Y3" s="9" t="s">
        <v>33</v>
      </c>
      <c r="Z3" s="8" t="s">
        <v>36</v>
      </c>
      <c r="AA3" s="9" t="s">
        <v>37</v>
      </c>
      <c r="AB3" s="10">
        <v>9.8610799999999998E-2</v>
      </c>
    </row>
    <row r="4" spans="1:28" s="4" customFormat="1" ht="13" x14ac:dyDescent="0.3">
      <c r="A4" s="5">
        <v>1187</v>
      </c>
      <c r="B4" s="6" t="s">
        <v>31</v>
      </c>
      <c r="C4" s="7">
        <v>43634</v>
      </c>
      <c r="D4" s="8">
        <v>34</v>
      </c>
      <c r="E4" s="9" t="s">
        <v>38</v>
      </c>
      <c r="F4" s="8" t="s">
        <v>45</v>
      </c>
      <c r="G4" s="9" t="s">
        <v>46</v>
      </c>
      <c r="H4" s="8" t="str">
        <f>"100011"</f>
        <v>100011</v>
      </c>
      <c r="I4" s="7">
        <v>42836</v>
      </c>
      <c r="J4" s="8" t="str">
        <f>"000051"</f>
        <v>000051</v>
      </c>
      <c r="K4" s="7">
        <v>42916</v>
      </c>
      <c r="L4" s="8" t="str">
        <f>"000115"</f>
        <v>000115</v>
      </c>
      <c r="M4" s="7">
        <v>42916</v>
      </c>
      <c r="N4" s="8">
        <v>17</v>
      </c>
      <c r="O4" s="8" t="str">
        <f>"002679"</f>
        <v>002679</v>
      </c>
      <c r="P4" s="7">
        <v>43628</v>
      </c>
      <c r="Q4" s="10">
        <v>9.7654499999999995</v>
      </c>
      <c r="R4" s="10">
        <v>0.66951000000000005</v>
      </c>
      <c r="S4" s="10">
        <v>9.0959400000000006</v>
      </c>
      <c r="T4" s="8">
        <v>88</v>
      </c>
      <c r="U4" s="7">
        <v>43634</v>
      </c>
      <c r="V4" s="8">
        <v>8023330521</v>
      </c>
      <c r="W4" s="9" t="s">
        <v>47</v>
      </c>
      <c r="X4" s="8" t="s">
        <v>32</v>
      </c>
      <c r="Y4" s="9" t="s">
        <v>33</v>
      </c>
      <c r="Z4" s="8" t="s">
        <v>36</v>
      </c>
      <c r="AA4" s="9" t="s">
        <v>37</v>
      </c>
      <c r="AB4" s="10">
        <v>9.7654499999999991E-2</v>
      </c>
    </row>
    <row r="5" spans="1:28" s="4" customFormat="1" ht="13" x14ac:dyDescent="0.3">
      <c r="A5" s="5">
        <v>1188</v>
      </c>
      <c r="B5" s="6" t="s">
        <v>31</v>
      </c>
      <c r="C5" s="7">
        <v>43636</v>
      </c>
      <c r="D5" s="8">
        <v>34</v>
      </c>
      <c r="E5" s="9" t="s">
        <v>38</v>
      </c>
      <c r="F5" s="8" t="s">
        <v>48</v>
      </c>
      <c r="G5" s="9" t="s">
        <v>49</v>
      </c>
      <c r="H5" s="8" t="str">
        <f>"100206"</f>
        <v>100206</v>
      </c>
      <c r="I5" s="7">
        <v>42803</v>
      </c>
      <c r="J5" s="8" t="str">
        <f>"000008"</f>
        <v>000008</v>
      </c>
      <c r="K5" s="7">
        <v>43050</v>
      </c>
      <c r="L5" s="8" t="str">
        <f>"000047"</f>
        <v>000047</v>
      </c>
      <c r="M5" s="7">
        <v>43050</v>
      </c>
      <c r="N5" s="8">
        <v>17</v>
      </c>
      <c r="O5" s="8" t="str">
        <f>"002772"</f>
        <v>002772</v>
      </c>
      <c r="P5" s="7">
        <v>43631</v>
      </c>
      <c r="Q5" s="10">
        <v>7.8492300000000004</v>
      </c>
      <c r="R5" s="10">
        <v>0.29432000000000003</v>
      </c>
      <c r="S5" s="10">
        <v>7.5549099999999996</v>
      </c>
      <c r="T5" s="8">
        <v>89</v>
      </c>
      <c r="U5" s="7">
        <v>43636</v>
      </c>
      <c r="V5" s="8">
        <v>8023330521</v>
      </c>
      <c r="W5" s="9" t="s">
        <v>50</v>
      </c>
      <c r="X5" s="8" t="s">
        <v>32</v>
      </c>
      <c r="Y5" s="9" t="s">
        <v>33</v>
      </c>
      <c r="Z5" s="8" t="s">
        <v>36</v>
      </c>
      <c r="AA5" s="9" t="s">
        <v>37</v>
      </c>
      <c r="AB5" s="10">
        <v>7.8492300000000001E-2</v>
      </c>
    </row>
    <row r="6" spans="1:28" s="4" customFormat="1" ht="13" x14ac:dyDescent="0.3">
      <c r="A6" s="5">
        <v>1189</v>
      </c>
      <c r="B6" s="6" t="s">
        <v>51</v>
      </c>
      <c r="C6" s="7">
        <v>43647</v>
      </c>
      <c r="D6" s="8">
        <v>34</v>
      </c>
      <c r="E6" s="9" t="s">
        <v>38</v>
      </c>
      <c r="F6" s="8" t="s">
        <v>52</v>
      </c>
      <c r="G6" s="11" t="s">
        <v>53</v>
      </c>
      <c r="H6" s="8" t="str">
        <f>"000206"</f>
        <v>000206</v>
      </c>
      <c r="I6" s="7">
        <v>42803</v>
      </c>
      <c r="J6" s="8" t="str">
        <f>"000043"</f>
        <v>000043</v>
      </c>
      <c r="K6" s="7">
        <v>43124</v>
      </c>
      <c r="L6" s="8" t="str">
        <f>"000110"</f>
        <v>000110</v>
      </c>
      <c r="M6" s="7">
        <v>43125</v>
      </c>
      <c r="N6" s="8">
        <v>17</v>
      </c>
      <c r="O6" s="8" t="str">
        <f>"003151"</f>
        <v>003151</v>
      </c>
      <c r="P6" s="7">
        <v>43643</v>
      </c>
      <c r="Q6" s="12">
        <v>4.9028299999999998</v>
      </c>
      <c r="R6" s="12">
        <v>0.18515999999999999</v>
      </c>
      <c r="S6" s="12">
        <v>4.71767</v>
      </c>
      <c r="T6" s="8">
        <v>96</v>
      </c>
      <c r="U6" s="7">
        <v>43647</v>
      </c>
      <c r="V6" s="8">
        <v>8023330521</v>
      </c>
      <c r="W6" s="11" t="s">
        <v>54</v>
      </c>
      <c r="X6" s="8" t="s">
        <v>32</v>
      </c>
      <c r="Y6" s="11" t="s">
        <v>33</v>
      </c>
      <c r="Z6" s="8" t="s">
        <v>36</v>
      </c>
      <c r="AA6" s="11" t="s">
        <v>37</v>
      </c>
      <c r="AB6" s="12">
        <f t="shared" ref="AB6:AB13" si="0">Q6/100</f>
        <v>4.9028299999999997E-2</v>
      </c>
    </row>
    <row r="7" spans="1:28" s="4" customFormat="1" ht="13" x14ac:dyDescent="0.3">
      <c r="A7" s="5">
        <v>1190</v>
      </c>
      <c r="B7" s="6" t="s">
        <v>51</v>
      </c>
      <c r="C7" s="7">
        <v>43647</v>
      </c>
      <c r="D7" s="8">
        <v>34</v>
      </c>
      <c r="E7" s="9" t="s">
        <v>38</v>
      </c>
      <c r="F7" s="8" t="s">
        <v>55</v>
      </c>
      <c r="G7" s="11" t="s">
        <v>56</v>
      </c>
      <c r="H7" s="8" t="str">
        <f>"000105"</f>
        <v>000105</v>
      </c>
      <c r="I7" s="7">
        <v>43124</v>
      </c>
      <c r="J7" s="8" t="str">
        <f>"000044"</f>
        <v>000044</v>
      </c>
      <c r="K7" s="7">
        <v>43124</v>
      </c>
      <c r="L7" s="8" t="str">
        <f>"000109"</f>
        <v>000109</v>
      </c>
      <c r="M7" s="7">
        <v>43125</v>
      </c>
      <c r="N7" s="8">
        <v>17</v>
      </c>
      <c r="O7" s="8" t="str">
        <f>"003152"</f>
        <v>003152</v>
      </c>
      <c r="P7" s="7">
        <v>43643</v>
      </c>
      <c r="Q7" s="12">
        <v>9.8773199999999992</v>
      </c>
      <c r="R7" s="12">
        <v>0.39346999999999999</v>
      </c>
      <c r="S7" s="12">
        <v>9.4838500000000003</v>
      </c>
      <c r="T7" s="8">
        <v>96</v>
      </c>
      <c r="U7" s="7">
        <v>43647</v>
      </c>
      <c r="V7" s="8">
        <v>8023330521</v>
      </c>
      <c r="W7" s="11" t="s">
        <v>44</v>
      </c>
      <c r="X7" s="8" t="s">
        <v>32</v>
      </c>
      <c r="Y7" s="11" t="s">
        <v>33</v>
      </c>
      <c r="Z7" s="8" t="s">
        <v>36</v>
      </c>
      <c r="AA7" s="11" t="s">
        <v>37</v>
      </c>
      <c r="AB7" s="12">
        <f t="shared" si="0"/>
        <v>9.8773199999999992E-2</v>
      </c>
    </row>
    <row r="8" spans="1:28" s="4" customFormat="1" ht="13" x14ac:dyDescent="0.3">
      <c r="A8" s="5">
        <v>1191</v>
      </c>
      <c r="B8" s="6" t="s">
        <v>51</v>
      </c>
      <c r="C8" s="7">
        <v>43648</v>
      </c>
      <c r="D8" s="8">
        <v>34</v>
      </c>
      <c r="E8" s="9" t="s">
        <v>38</v>
      </c>
      <c r="F8" s="8" t="s">
        <v>57</v>
      </c>
      <c r="G8" s="11" t="s">
        <v>58</v>
      </c>
      <c r="H8" s="8" t="str">
        <f>"000034"</f>
        <v>000034</v>
      </c>
      <c r="I8" s="7">
        <v>43270</v>
      </c>
      <c r="J8" s="8" t="str">
        <f>"000023"</f>
        <v>000023</v>
      </c>
      <c r="K8" s="7">
        <v>43295</v>
      </c>
      <c r="L8" s="8" t="str">
        <f>"000076"</f>
        <v>000076</v>
      </c>
      <c r="M8" s="7">
        <v>43295</v>
      </c>
      <c r="N8" s="8">
        <v>18</v>
      </c>
      <c r="O8" s="8" t="str">
        <f>"002915"</f>
        <v>002915</v>
      </c>
      <c r="P8" s="7">
        <v>43637</v>
      </c>
      <c r="Q8" s="12">
        <v>24.84939</v>
      </c>
      <c r="R8" s="12">
        <v>2.0525099999999998</v>
      </c>
      <c r="S8" s="12">
        <v>22.796880000000002</v>
      </c>
      <c r="T8" s="8">
        <v>103</v>
      </c>
      <c r="U8" s="7">
        <v>43648</v>
      </c>
      <c r="V8" s="8">
        <v>8023330521</v>
      </c>
      <c r="W8" s="11" t="s">
        <v>59</v>
      </c>
      <c r="X8" s="8" t="s">
        <v>60</v>
      </c>
      <c r="Y8" s="11" t="s">
        <v>61</v>
      </c>
      <c r="Z8" s="8" t="s">
        <v>36</v>
      </c>
      <c r="AA8" s="11" t="s">
        <v>37</v>
      </c>
      <c r="AB8" s="12">
        <f t="shared" si="0"/>
        <v>0.24849389999999999</v>
      </c>
    </row>
    <row r="9" spans="1:28" s="4" customFormat="1" ht="13" x14ac:dyDescent="0.3">
      <c r="A9" s="5">
        <v>1192</v>
      </c>
      <c r="B9" s="6" t="s">
        <v>51</v>
      </c>
      <c r="C9" s="7">
        <v>43648</v>
      </c>
      <c r="D9" s="8">
        <v>34</v>
      </c>
      <c r="E9" s="9" t="s">
        <v>38</v>
      </c>
      <c r="F9" s="8" t="s">
        <v>62</v>
      </c>
      <c r="G9" s="11" t="s">
        <v>63</v>
      </c>
      <c r="H9" s="8" t="str">
        <f>"000039"</f>
        <v>000039</v>
      </c>
      <c r="I9" s="7">
        <v>43271</v>
      </c>
      <c r="J9" s="8" t="str">
        <f>"000024"</f>
        <v>000024</v>
      </c>
      <c r="K9" s="7">
        <v>43295</v>
      </c>
      <c r="L9" s="8" t="str">
        <f>"000077"</f>
        <v>000077</v>
      </c>
      <c r="M9" s="7">
        <v>43295</v>
      </c>
      <c r="N9" s="8">
        <v>18</v>
      </c>
      <c r="O9" s="8" t="str">
        <f>"002936"</f>
        <v>002936</v>
      </c>
      <c r="P9" s="7">
        <v>43637</v>
      </c>
      <c r="Q9" s="12">
        <v>29.815110000000001</v>
      </c>
      <c r="R9" s="12">
        <v>2.5451700000000002</v>
      </c>
      <c r="S9" s="12">
        <v>27.269939999999998</v>
      </c>
      <c r="T9" s="8">
        <v>103</v>
      </c>
      <c r="U9" s="7">
        <v>43648</v>
      </c>
      <c r="V9" s="8">
        <v>8023330521</v>
      </c>
      <c r="W9" s="11" t="s">
        <v>59</v>
      </c>
      <c r="X9" s="8" t="s">
        <v>60</v>
      </c>
      <c r="Y9" s="11" t="s">
        <v>61</v>
      </c>
      <c r="Z9" s="8" t="s">
        <v>36</v>
      </c>
      <c r="AA9" s="11" t="s">
        <v>37</v>
      </c>
      <c r="AB9" s="12">
        <f t="shared" si="0"/>
        <v>0.2981511</v>
      </c>
    </row>
    <row r="10" spans="1:28" s="4" customFormat="1" ht="13" x14ac:dyDescent="0.3">
      <c r="A10" s="5">
        <v>1193</v>
      </c>
      <c r="B10" s="6" t="s">
        <v>51</v>
      </c>
      <c r="C10" s="7">
        <v>43654</v>
      </c>
      <c r="D10" s="8">
        <v>34</v>
      </c>
      <c r="E10" s="9" t="s">
        <v>38</v>
      </c>
      <c r="F10" s="8" t="s">
        <v>64</v>
      </c>
      <c r="G10" s="11" t="s">
        <v>65</v>
      </c>
      <c r="H10" s="8" t="str">
        <f>"000162"</f>
        <v>000162</v>
      </c>
      <c r="I10" s="7">
        <v>42916</v>
      </c>
      <c r="J10" s="8" t="str">
        <f>"000009"</f>
        <v>000009</v>
      </c>
      <c r="K10" s="7">
        <v>43050</v>
      </c>
      <c r="L10" s="8" t="str">
        <f>"000048"</f>
        <v>000048</v>
      </c>
      <c r="M10" s="7">
        <v>43050</v>
      </c>
      <c r="N10" s="8">
        <v>17</v>
      </c>
      <c r="O10" s="8" t="str">
        <f>"003324"</f>
        <v>003324</v>
      </c>
      <c r="P10" s="7">
        <v>43650</v>
      </c>
      <c r="Q10" s="12">
        <v>6.2841100000000001</v>
      </c>
      <c r="R10" s="12">
        <v>0.44155</v>
      </c>
      <c r="S10" s="12">
        <v>5.8425599999999998</v>
      </c>
      <c r="T10" s="8">
        <v>108</v>
      </c>
      <c r="U10" s="7">
        <v>43654</v>
      </c>
      <c r="V10" s="8">
        <v>9845882355</v>
      </c>
      <c r="W10" s="11" t="s">
        <v>66</v>
      </c>
      <c r="X10" s="8" t="s">
        <v>32</v>
      </c>
      <c r="Y10" s="11" t="s">
        <v>33</v>
      </c>
      <c r="Z10" s="8" t="s">
        <v>36</v>
      </c>
      <c r="AA10" s="11" t="s">
        <v>37</v>
      </c>
      <c r="AB10" s="12">
        <f t="shared" si="0"/>
        <v>6.2841099999999997E-2</v>
      </c>
    </row>
    <row r="11" spans="1:28" s="4" customFormat="1" ht="13" x14ac:dyDescent="0.3">
      <c r="A11" s="5">
        <v>1194</v>
      </c>
      <c r="B11" s="6" t="s">
        <v>51</v>
      </c>
      <c r="C11" s="7">
        <v>43663</v>
      </c>
      <c r="D11" s="8">
        <v>34</v>
      </c>
      <c r="E11" s="9" t="s">
        <v>38</v>
      </c>
      <c r="F11" s="8" t="s">
        <v>39</v>
      </c>
      <c r="G11" s="11" t="s">
        <v>40</v>
      </c>
      <c r="H11" s="8" t="str">
        <f>"000018"</f>
        <v>000018</v>
      </c>
      <c r="I11" s="7">
        <v>42947</v>
      </c>
      <c r="J11" s="8" t="str">
        <f>"000132"</f>
        <v>000132</v>
      </c>
      <c r="K11" s="7">
        <v>43790</v>
      </c>
      <c r="L11" s="8" t="str">
        <f>"000132"</f>
        <v>000132</v>
      </c>
      <c r="M11" s="7">
        <v>43790</v>
      </c>
      <c r="N11" s="8">
        <v>16</v>
      </c>
      <c r="O11" s="8" t="str">
        <f>""</f>
        <v/>
      </c>
      <c r="P11" s="8"/>
      <c r="Q11" s="12">
        <v>4.3654200000000003</v>
      </c>
      <c r="R11" s="12">
        <v>0.68196000000000001</v>
      </c>
      <c r="S11" s="12">
        <v>3.6834600000000002</v>
      </c>
      <c r="T11" s="8">
        <v>114</v>
      </c>
      <c r="U11" s="7">
        <v>43663</v>
      </c>
      <c r="V11" s="8">
        <v>9845860866</v>
      </c>
      <c r="W11" s="11" t="s">
        <v>41</v>
      </c>
      <c r="X11" s="8" t="s">
        <v>29</v>
      </c>
      <c r="Y11" s="11" t="s">
        <v>30</v>
      </c>
      <c r="Z11" s="8" t="s">
        <v>34</v>
      </c>
      <c r="AA11" s="11" t="s">
        <v>35</v>
      </c>
      <c r="AB11" s="12">
        <f t="shared" si="0"/>
        <v>4.3654200000000004E-2</v>
      </c>
    </row>
    <row r="12" spans="1:28" s="4" customFormat="1" ht="13" x14ac:dyDescent="0.3">
      <c r="A12" s="5">
        <v>1195</v>
      </c>
      <c r="B12" s="6" t="s">
        <v>67</v>
      </c>
      <c r="C12" s="7">
        <v>43696</v>
      </c>
      <c r="D12" s="8">
        <v>34</v>
      </c>
      <c r="E12" s="9" t="s">
        <v>38</v>
      </c>
      <c r="F12" s="8" t="s">
        <v>68</v>
      </c>
      <c r="G12" s="11" t="s">
        <v>69</v>
      </c>
      <c r="H12" s="8" t="str">
        <f>"000018"</f>
        <v>000018</v>
      </c>
      <c r="I12" s="7">
        <v>42849</v>
      </c>
      <c r="J12" s="8" t="str">
        <f>"000061"</f>
        <v>000061</v>
      </c>
      <c r="K12" s="7">
        <v>43173</v>
      </c>
      <c r="L12" s="8" t="str">
        <f>"000149"</f>
        <v>000149</v>
      </c>
      <c r="M12" s="7">
        <v>43173</v>
      </c>
      <c r="N12" s="8">
        <v>17</v>
      </c>
      <c r="O12" s="8" t="str">
        <f>"004352"</f>
        <v>004352</v>
      </c>
      <c r="P12" s="7">
        <v>43684</v>
      </c>
      <c r="Q12" s="12">
        <v>4.9450000000000003</v>
      </c>
      <c r="R12" s="12">
        <v>0.19516</v>
      </c>
      <c r="S12" s="12">
        <v>4.7498399999999998</v>
      </c>
      <c r="T12" s="8">
        <v>158</v>
      </c>
      <c r="U12" s="7">
        <v>43696</v>
      </c>
      <c r="V12" s="8">
        <v>8023330521</v>
      </c>
      <c r="W12" s="11" t="s">
        <v>70</v>
      </c>
      <c r="X12" s="8" t="s">
        <v>32</v>
      </c>
      <c r="Y12" s="11" t="s">
        <v>33</v>
      </c>
      <c r="Z12" s="8" t="s">
        <v>36</v>
      </c>
      <c r="AA12" s="11" t="s">
        <v>37</v>
      </c>
      <c r="AB12" s="12">
        <f t="shared" si="0"/>
        <v>4.9450000000000001E-2</v>
      </c>
    </row>
    <row r="13" spans="1:28" s="4" customFormat="1" ht="13" x14ac:dyDescent="0.3">
      <c r="A13" s="5">
        <v>1196</v>
      </c>
      <c r="B13" s="6" t="s">
        <v>71</v>
      </c>
      <c r="C13" s="7">
        <v>43726</v>
      </c>
      <c r="D13" s="8">
        <v>34</v>
      </c>
      <c r="E13" s="9" t="s">
        <v>38</v>
      </c>
      <c r="F13" s="8" t="s">
        <v>72</v>
      </c>
      <c r="G13" s="11" t="s">
        <v>73</v>
      </c>
      <c r="H13" s="8" t="str">
        <f>"000076"</f>
        <v>000076</v>
      </c>
      <c r="I13" s="7">
        <v>43315</v>
      </c>
      <c r="J13" s="8" t="str">
        <f>"000097"</f>
        <v>000097</v>
      </c>
      <c r="K13" s="7">
        <v>43476</v>
      </c>
      <c r="L13" s="8" t="str">
        <f>"000282"</f>
        <v>000282</v>
      </c>
      <c r="M13" s="7">
        <v>43476</v>
      </c>
      <c r="N13" s="8">
        <v>17</v>
      </c>
      <c r="O13" s="8" t="str">
        <f>"005162"</f>
        <v>005162</v>
      </c>
      <c r="P13" s="7">
        <v>43726</v>
      </c>
      <c r="Q13" s="12">
        <v>4.1290399999999998</v>
      </c>
      <c r="R13" s="12">
        <v>0.16929</v>
      </c>
      <c r="S13" s="12">
        <v>3.9597500000000001</v>
      </c>
      <c r="T13" s="8">
        <v>192</v>
      </c>
      <c r="U13" s="7">
        <v>43726</v>
      </c>
      <c r="V13" s="8">
        <v>8023330521</v>
      </c>
      <c r="W13" s="11" t="s">
        <v>44</v>
      </c>
      <c r="X13" s="8" t="s">
        <v>74</v>
      </c>
      <c r="Y13" s="11" t="s">
        <v>75</v>
      </c>
      <c r="Z13" s="8" t="s">
        <v>36</v>
      </c>
      <c r="AA13" s="11" t="s">
        <v>37</v>
      </c>
      <c r="AB13" s="12">
        <f t="shared" si="0"/>
        <v>4.1290399999999998E-2</v>
      </c>
    </row>
    <row r="14" spans="1:28" s="4" customFormat="1" ht="13" x14ac:dyDescent="0.3">
      <c r="A14" s="5">
        <v>1197</v>
      </c>
      <c r="B14" s="6" t="s">
        <v>76</v>
      </c>
      <c r="C14" s="7">
        <v>43816</v>
      </c>
      <c r="D14" s="5">
        <v>34</v>
      </c>
      <c r="E14" s="9" t="s">
        <v>38</v>
      </c>
      <c r="F14" s="8" t="s">
        <v>39</v>
      </c>
      <c r="G14" s="9" t="s">
        <v>40</v>
      </c>
      <c r="H14" s="8" t="str">
        <f>"000018"</f>
        <v>000018</v>
      </c>
      <c r="I14" s="7">
        <v>42947</v>
      </c>
      <c r="J14" s="8" t="str">
        <f>"000132"</f>
        <v>000132</v>
      </c>
      <c r="K14" s="7">
        <v>43790</v>
      </c>
      <c r="L14" s="8" t="str">
        <f>"000132"</f>
        <v>000132</v>
      </c>
      <c r="M14" s="7">
        <v>43790</v>
      </c>
      <c r="N14" s="8">
        <v>16</v>
      </c>
      <c r="O14" s="8" t="str">
        <f>"006828"</f>
        <v>006828</v>
      </c>
      <c r="P14" s="7">
        <v>43815</v>
      </c>
      <c r="Q14" s="10">
        <v>4.3654200000000003</v>
      </c>
      <c r="R14" s="10">
        <v>0.64127000000000001</v>
      </c>
      <c r="S14" s="10">
        <v>3.7241499999999998</v>
      </c>
      <c r="T14" s="8">
        <v>13</v>
      </c>
      <c r="U14" s="7">
        <v>43816</v>
      </c>
      <c r="V14" s="8">
        <v>9845860866</v>
      </c>
      <c r="W14" s="9" t="s">
        <v>41</v>
      </c>
      <c r="X14" s="8" t="s">
        <v>29</v>
      </c>
      <c r="Y14" s="9" t="s">
        <v>30</v>
      </c>
      <c r="Z14" s="8" t="s">
        <v>34</v>
      </c>
      <c r="AA14" s="9" t="s">
        <v>35</v>
      </c>
      <c r="AB14" s="10">
        <v>4.3654200000000004E-2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2020-01-28T11:43:38Z</dcterms:modified>
</cp:coreProperties>
</file>