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<sst xmlns="http://schemas.openxmlformats.org/spreadsheetml/2006/main" count="154" uniqueCount="88">
  <si>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</si>
  <si>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</si>
  <si>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</si>
  <si>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</si>
  <si>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</si>
  <si>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</si>
  <si>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</si>
  <si>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</si>
  <si>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</si>
  <si>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</si>
  <si>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</si>
  <si>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</si>
  <si>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</si>
  <si>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</si>
  <si>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</si>
  <si>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</si>
  <si>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</si>
  <si>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</si>
  <si>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</si>
  <si>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</si>
  <si>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</si>
  <si>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</si>
  <si>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</si>
  <si>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</si>
  <si>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</si>
  <si>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</si>
  <si>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</si>
  <si>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</si>
  <si>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</si>
  <si>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</si>
  <si>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</si>
  <si>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P1771</t>
  </si>
  <si>
    <t>Zone Works - POW Works</t>
  </si>
  <si>
    <t>May</t>
  </si>
  <si>
    <t>P1878</t>
  </si>
  <si>
    <t>18per - Works (Bhagyajyothi, Sooru / Neeru Yojane and General) (54 Lakhs / New Wards)</t>
  </si>
  <si>
    <t>ddo208</t>
  </si>
  <si>
    <t xml:space="preserve"> Assistant Executive Engineer Mathikere West Zone</t>
  </si>
  <si>
    <t>ddo209</t>
  </si>
  <si>
    <t xml:space="preserve"> Assistant Executive Engineer Electrical West Zone</t>
  </si>
  <si>
    <t xml:space="preserve">Executive Engineer-2 KRIDL BBMP (West) </t>
  </si>
  <si>
    <t>Mattikere</t>
  </si>
  <si>
    <t>036-17-000041</t>
  </si>
  <si>
    <t>Improvement Foot Path and Drain in Main roads and cross roads in R K Garden are in Mathikere in Ward No 36 (Netajinagara)</t>
  </si>
  <si>
    <t xml:space="preserve">Sri Venkatachalapathi </t>
  </si>
  <si>
    <t>P3158</t>
  </si>
  <si>
    <t>SIP Infrastructure Project works</t>
  </si>
  <si>
    <t>036-16-000002</t>
  </si>
  <si>
    <t xml:space="preserve"> Annual Operation And maintenance Of Street Lights at Mathikere in Ward No- 36</t>
  </si>
  <si>
    <t>Manoj Enterprises</t>
  </si>
  <si>
    <t>036-14-000033</t>
  </si>
  <si>
    <t>Construction of Multipurpose building in front of Anjaneya temple in AK colony in W-36</t>
  </si>
  <si>
    <t>036-15-000022</t>
  </si>
  <si>
    <t>Extension to existing bridge at jayarama slum in ward no-36</t>
  </si>
  <si>
    <t xml:space="preserve">Executive Engineer-2  M/s KRIDL BBMP(West) </t>
  </si>
  <si>
    <t>P2583</t>
  </si>
  <si>
    <t>Construction of night shelters (old zones Rs.100 lakhs Rs 50 lakhs for new zones)</t>
  </si>
  <si>
    <t>036-16-000005</t>
  </si>
  <si>
    <t>Emergency works(Repairs to culverts to the areas of Deewanara palya, Gokul 1st stage, 2nd phase in ward no.36</t>
  </si>
  <si>
    <t xml:space="preserve">K G Prakash </t>
  </si>
  <si>
    <t>July</t>
  </si>
  <si>
    <t>036-15-000014</t>
  </si>
  <si>
    <t xml:space="preserve">Pothole filling in ward no.36 </t>
  </si>
  <si>
    <t xml:space="preserve">Sri. M.S.Venkatesh, </t>
  </si>
  <si>
    <t>036-17-000013</t>
  </si>
  <si>
    <t>Mainteance of Ward (including Debries Removal) in ward no.36 From Ist shift 6.00AM to 2.00PM</t>
  </si>
  <si>
    <t>Sri.Dhananjaya. B.S</t>
  </si>
  <si>
    <t>August</t>
  </si>
  <si>
    <t>036-17-000018</t>
  </si>
  <si>
    <t>Providing and Installing Children Equipments in Ward 36</t>
  </si>
  <si>
    <t xml:space="preserve"> Sri. L Somashekar </t>
  </si>
  <si>
    <t>September</t>
  </si>
  <si>
    <t>036-17-000019</t>
  </si>
  <si>
    <t>Providing and Installing Street lights in Ward 36</t>
  </si>
  <si>
    <t>Praveen Enterprises</t>
  </si>
  <si>
    <t>October</t>
  </si>
  <si>
    <t>036-17-000022</t>
  </si>
  <si>
    <t>Improvements to Drains and culverts in 2nd and 3rd cross in Gokula in Ward 36</t>
  </si>
  <si>
    <t xml:space="preserve">Sri. V.Sreedhara, </t>
  </si>
  <si>
    <t>036-17-000016</t>
  </si>
  <si>
    <t>Construction of Toilet in Deewanarapalya Park in Ward No 36</t>
  </si>
  <si>
    <t>Sri Chandregowda MK, S/o Krishnappa MH</t>
  </si>
  <si>
    <t>December</t>
  </si>
  <si>
    <t>036-18-000022</t>
  </si>
  <si>
    <t>Providing drinking water schemes in Mathikere ward no-36</t>
  </si>
  <si>
    <t>Executive Engineer-2 KRIDL BBMP (West)</t>
  </si>
  <si>
    <t>P1802</t>
  </si>
  <si>
    <t>Water Supply New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</si>
</sst>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workbookViewId="0">
      <selection activeCell="E4" sqref="E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1235</v>
      </c>
      <c r="B2" s="6" t="s">
        <v>28</v>
      </c>
      <c r="C2" s="7">
        <v>43579</v>
      </c>
      <c r="D2" s="8">
        <v>36</v>
      </c>
      <c r="E2" s="9" t="s">
        <v>41</v>
      </c>
      <c r="F2" s="8" t="s">
        <v>42</v>
      </c>
      <c r="G2" s="9" t="s">
        <v>43</v>
      </c>
      <c r="H2" s="8" t="str">
        <f>"000064"</f>
        <v>000064</v>
      </c>
      <c r="I2" s="7">
        <v>43231</v>
      </c>
      <c r="J2" s="8" t="str">
        <f>"000180"</f>
        <v>000180</v>
      </c>
      <c r="K2" s="7">
        <v>43500</v>
      </c>
      <c r="L2" s="8" t="str">
        <f>"000272"</f>
        <v>000272</v>
      </c>
      <c r="M2" s="7">
        <v>43524</v>
      </c>
      <c r="N2" s="8">
        <v>17</v>
      </c>
      <c r="O2" s="8" t="str">
        <f>"000850"</f>
        <v>000850</v>
      </c>
      <c r="P2" s="7">
        <v>43578</v>
      </c>
      <c r="Q2" s="10">
        <v>10.02962</v>
      </c>
      <c r="R2" s="10">
        <v>0.59482000000000002</v>
      </c>
      <c r="S2" s="10">
        <v>9.4347999999999992</v>
      </c>
      <c r="T2" s="8">
        <v>26</v>
      </c>
      <c r="U2" s="7">
        <v>43579</v>
      </c>
      <c r="V2" s="8">
        <v>9972204400</v>
      </c>
      <c r="W2" s="9" t="s">
        <v>44</v>
      </c>
      <c r="X2" s="8" t="s">
        <v>45</v>
      </c>
      <c r="Y2" s="9" t="s">
        <v>46</v>
      </c>
      <c r="Z2" s="8" t="s">
        <v>36</v>
      </c>
      <c r="AA2" s="9" t="s">
        <v>37</v>
      </c>
      <c r="AB2" s="10">
        <f t="shared" ref="AB2:AB11" si="0">Q2/100</f>
        <v>0.1002962</v>
      </c>
    </row>
    <row r="3" spans="1:28" s="4" customFormat="1" ht="13" x14ac:dyDescent="0.3">
      <c r="A3" s="5">
        <v>1236</v>
      </c>
      <c r="B3" s="6" t="s">
        <v>28</v>
      </c>
      <c r="C3" s="7">
        <v>43580</v>
      </c>
      <c r="D3" s="8">
        <v>36</v>
      </c>
      <c r="E3" s="9" t="s">
        <v>41</v>
      </c>
      <c r="F3" s="8" t="s">
        <v>47</v>
      </c>
      <c r="G3" s="9" t="s">
        <v>48</v>
      </c>
      <c r="H3" s="8" t="str">
        <f>"000020"</f>
        <v>000020</v>
      </c>
      <c r="I3" s="7">
        <v>42940</v>
      </c>
      <c r="J3" s="8" t="str">
        <f>"000212"</f>
        <v>000212</v>
      </c>
      <c r="K3" s="7">
        <v>43498</v>
      </c>
      <c r="L3" s="8" t="str">
        <f>"000211"</f>
        <v>000211</v>
      </c>
      <c r="M3" s="7">
        <v>43498</v>
      </c>
      <c r="N3" s="8">
        <v>16</v>
      </c>
      <c r="O3" s="8" t="str">
        <f>"000977"</f>
        <v>000977</v>
      </c>
      <c r="P3" s="7">
        <v>43579</v>
      </c>
      <c r="Q3" s="10">
        <v>14.21841</v>
      </c>
      <c r="R3" s="10">
        <v>1.4055899999999999</v>
      </c>
      <c r="S3" s="10">
        <v>12.81282</v>
      </c>
      <c r="T3" s="8">
        <v>29</v>
      </c>
      <c r="U3" s="7">
        <v>43580</v>
      </c>
      <c r="V3" s="8">
        <v>9845008155</v>
      </c>
      <c r="W3" s="9" t="s">
        <v>49</v>
      </c>
      <c r="X3" s="8" t="s">
        <v>29</v>
      </c>
      <c r="Y3" s="9" t="s">
        <v>30</v>
      </c>
      <c r="Z3" s="8" t="s">
        <v>38</v>
      </c>
      <c r="AA3" s="9" t="s">
        <v>39</v>
      </c>
      <c r="AB3" s="10">
        <f t="shared" si="0"/>
        <v>0.14218410000000001</v>
      </c>
    </row>
    <row r="4" spans="1:28" s="4" customFormat="1" ht="13" x14ac:dyDescent="0.3">
      <c r="A4" s="5">
        <v>1237</v>
      </c>
      <c r="B4" s="6" t="s">
        <v>28</v>
      </c>
      <c r="C4" s="7">
        <v>43581</v>
      </c>
      <c r="D4" s="8">
        <v>36</v>
      </c>
      <c r="E4" s="9" t="s">
        <v>41</v>
      </c>
      <c r="F4" s="8" t="s">
        <v>50</v>
      </c>
      <c r="G4" s="9" t="s">
        <v>51</v>
      </c>
      <c r="H4" s="8" t="str">
        <f>"000063"</f>
        <v>000063</v>
      </c>
      <c r="I4" s="7">
        <v>43042</v>
      </c>
      <c r="J4" s="8" t="str">
        <f>"000165"</f>
        <v>000165</v>
      </c>
      <c r="K4" s="7">
        <v>43435</v>
      </c>
      <c r="L4" s="8" t="str">
        <f>"000222"</f>
        <v>000222</v>
      </c>
      <c r="M4" s="7">
        <v>43437</v>
      </c>
      <c r="N4" s="8">
        <v>14</v>
      </c>
      <c r="O4" s="8" t="str">
        <f>"000929"</f>
        <v>000929</v>
      </c>
      <c r="P4" s="7">
        <v>43579</v>
      </c>
      <c r="Q4" s="10">
        <v>40.628250000000001</v>
      </c>
      <c r="R4" s="10">
        <v>4.8882500000000002</v>
      </c>
      <c r="S4" s="10">
        <v>35.74</v>
      </c>
      <c r="T4" s="8">
        <v>30</v>
      </c>
      <c r="U4" s="7">
        <v>43581</v>
      </c>
      <c r="V4" s="8">
        <v>8022975610</v>
      </c>
      <c r="W4" s="9" t="s">
        <v>40</v>
      </c>
      <c r="X4" s="8" t="s">
        <v>34</v>
      </c>
      <c r="Y4" s="9" t="s">
        <v>35</v>
      </c>
      <c r="Z4" s="8" t="s">
        <v>36</v>
      </c>
      <c r="AA4" s="9" t="s">
        <v>37</v>
      </c>
      <c r="AB4" s="10">
        <f t="shared" si="0"/>
        <v>0.40628249999999999</v>
      </c>
    </row>
    <row r="5" spans="1:28" s="4" customFormat="1" ht="13" x14ac:dyDescent="0.3">
      <c r="A5" s="5">
        <v>1238</v>
      </c>
      <c r="B5" s="6" t="s">
        <v>33</v>
      </c>
      <c r="C5" s="7">
        <v>43609</v>
      </c>
      <c r="D5" s="8">
        <v>36</v>
      </c>
      <c r="E5" s="9" t="s">
        <v>41</v>
      </c>
      <c r="F5" s="8" t="s">
        <v>52</v>
      </c>
      <c r="G5" s="9" t="s">
        <v>53</v>
      </c>
      <c r="H5" s="8" t="str">
        <f>"000034"</f>
        <v>000034</v>
      </c>
      <c r="I5" s="7">
        <v>43023</v>
      </c>
      <c r="J5" s="8" t="str">
        <f>"000025"</f>
        <v>000025</v>
      </c>
      <c r="K5" s="7">
        <v>43039</v>
      </c>
      <c r="L5" s="8" t="str">
        <f>"000024"</f>
        <v>000024</v>
      </c>
      <c r="M5" s="7">
        <v>43039</v>
      </c>
      <c r="N5" s="8">
        <v>15</v>
      </c>
      <c r="O5" s="8" t="str">
        <f>"001936"</f>
        <v>001936</v>
      </c>
      <c r="P5" s="7">
        <v>43607</v>
      </c>
      <c r="Q5" s="10">
        <v>23.934280000000001</v>
      </c>
      <c r="R5" s="10">
        <v>2.73428</v>
      </c>
      <c r="S5" s="10">
        <v>21.2</v>
      </c>
      <c r="T5" s="8">
        <v>57</v>
      </c>
      <c r="U5" s="7">
        <v>43609</v>
      </c>
      <c r="V5" s="8">
        <v>9916479734</v>
      </c>
      <c r="W5" s="9" t="s">
        <v>54</v>
      </c>
      <c r="X5" s="8" t="s">
        <v>55</v>
      </c>
      <c r="Y5" s="9" t="s">
        <v>56</v>
      </c>
      <c r="Z5" s="8" t="s">
        <v>36</v>
      </c>
      <c r="AA5" s="9" t="s">
        <v>37</v>
      </c>
      <c r="AB5" s="10">
        <f t="shared" si="0"/>
        <v>0.23934280000000002</v>
      </c>
    </row>
    <row r="6" spans="1:28" s="4" customFormat="1" ht="13" x14ac:dyDescent="0.3">
      <c r="A6" s="5">
        <v>1239</v>
      </c>
      <c r="B6" s="6" t="s">
        <v>33</v>
      </c>
      <c r="C6" s="7">
        <v>43609</v>
      </c>
      <c r="D6" s="8">
        <v>36</v>
      </c>
      <c r="E6" s="9" t="s">
        <v>41</v>
      </c>
      <c r="F6" s="8" t="s">
        <v>57</v>
      </c>
      <c r="G6" s="9" t="s">
        <v>58</v>
      </c>
      <c r="H6" s="8" t="str">
        <f>"000033"</f>
        <v>000033</v>
      </c>
      <c r="I6" s="7">
        <v>43023</v>
      </c>
      <c r="J6" s="8" t="str">
        <f>"000016"</f>
        <v>000016</v>
      </c>
      <c r="K6" s="7">
        <v>43039</v>
      </c>
      <c r="L6" s="8" t="str">
        <f>"000030"</f>
        <v>000030</v>
      </c>
      <c r="M6" s="7">
        <v>43039</v>
      </c>
      <c r="N6" s="8">
        <v>16</v>
      </c>
      <c r="O6" s="8" t="str">
        <f>"001939"</f>
        <v>001939</v>
      </c>
      <c r="P6" s="7">
        <v>43607</v>
      </c>
      <c r="Q6" s="10">
        <v>4.1943599999999996</v>
      </c>
      <c r="R6" s="10">
        <v>0.24177999999999999</v>
      </c>
      <c r="S6" s="10">
        <v>3.9525800000000002</v>
      </c>
      <c r="T6" s="8">
        <v>57</v>
      </c>
      <c r="U6" s="7">
        <v>43609</v>
      </c>
      <c r="V6" s="8">
        <v>9916479734</v>
      </c>
      <c r="W6" s="9" t="s">
        <v>59</v>
      </c>
      <c r="X6" s="8" t="s">
        <v>31</v>
      </c>
      <c r="Y6" s="9" t="s">
        <v>32</v>
      </c>
      <c r="Z6" s="8" t="s">
        <v>36</v>
      </c>
      <c r="AA6" s="9" t="s">
        <v>37</v>
      </c>
      <c r="AB6" s="10">
        <f t="shared" si="0"/>
        <v>4.1943599999999998E-2</v>
      </c>
    </row>
    <row r="7" spans="1:28" s="4" customFormat="1" ht="13" x14ac:dyDescent="0.3">
      <c r="A7" s="5">
        <v>1240</v>
      </c>
      <c r="B7" s="6" t="s">
        <v>60</v>
      </c>
      <c r="C7" s="7">
        <v>43647</v>
      </c>
      <c r="D7" s="8">
        <v>36</v>
      </c>
      <c r="E7" s="9" t="s">
        <v>41</v>
      </c>
      <c r="F7" s="8" t="s">
        <v>61</v>
      </c>
      <c r="G7" s="11" t="s">
        <v>62</v>
      </c>
      <c r="H7" s="8" t="str">
        <f>"000068"</f>
        <v>000068</v>
      </c>
      <c r="I7" s="7">
        <v>43043</v>
      </c>
      <c r="J7" s="8" t="str">
        <f>"000031"</f>
        <v>000031</v>
      </c>
      <c r="K7" s="7">
        <v>43117</v>
      </c>
      <c r="L7" s="8" t="str">
        <f>"000064"</f>
        <v>000064</v>
      </c>
      <c r="M7" s="7">
        <v>43122</v>
      </c>
      <c r="N7" s="8">
        <v>15</v>
      </c>
      <c r="O7" s="8" t="str">
        <f>"003124"</f>
        <v>003124</v>
      </c>
      <c r="P7" s="7">
        <v>43643</v>
      </c>
      <c r="Q7" s="12">
        <v>9.1387999999999998</v>
      </c>
      <c r="R7" s="12">
        <v>0.44539000000000001</v>
      </c>
      <c r="S7" s="12">
        <v>8.6934100000000001</v>
      </c>
      <c r="T7" s="8">
        <v>96</v>
      </c>
      <c r="U7" s="7">
        <v>43647</v>
      </c>
      <c r="V7" s="8">
        <v>8022975610</v>
      </c>
      <c r="W7" s="11" t="s">
        <v>63</v>
      </c>
      <c r="X7" s="8" t="s">
        <v>31</v>
      </c>
      <c r="Y7" s="11" t="s">
        <v>32</v>
      </c>
      <c r="Z7" s="8" t="s">
        <v>36</v>
      </c>
      <c r="AA7" s="11" t="s">
        <v>37</v>
      </c>
      <c r="AB7" s="12">
        <f t="shared" si="0"/>
        <v>9.1387999999999997E-2</v>
      </c>
    </row>
    <row r="8" spans="1:28" s="4" customFormat="1" ht="13" x14ac:dyDescent="0.3">
      <c r="A8" s="5">
        <v>1241</v>
      </c>
      <c r="B8" s="6" t="s">
        <v>60</v>
      </c>
      <c r="C8" s="7">
        <v>43665</v>
      </c>
      <c r="D8" s="8">
        <v>36</v>
      </c>
      <c r="E8" s="9" t="s">
        <v>41</v>
      </c>
      <c r="F8" s="8" t="s">
        <v>64</v>
      </c>
      <c r="G8" s="11" t="s">
        <v>65</v>
      </c>
      <c r="H8" s="8" t="str">
        <f>"000120"</f>
        <v>000120</v>
      </c>
      <c r="I8" s="7">
        <v>43099</v>
      </c>
      <c r="J8" s="8" t="str">
        <f>"000055"</f>
        <v>000055</v>
      </c>
      <c r="K8" s="7">
        <v>43176</v>
      </c>
      <c r="L8" s="8" t="str">
        <f>"000135"</f>
        <v>000135</v>
      </c>
      <c r="M8" s="7">
        <v>43186</v>
      </c>
      <c r="N8" s="8">
        <v>17</v>
      </c>
      <c r="O8" s="8" t="str">
        <f>"003812"</f>
        <v>003812</v>
      </c>
      <c r="P8" s="7">
        <v>43665</v>
      </c>
      <c r="Q8" s="12">
        <v>10.89228</v>
      </c>
      <c r="R8" s="12">
        <v>0.55549999999999999</v>
      </c>
      <c r="S8" s="12">
        <v>10.336779999999999</v>
      </c>
      <c r="T8" s="8">
        <v>118</v>
      </c>
      <c r="U8" s="7">
        <v>43665</v>
      </c>
      <c r="V8" s="8">
        <v>8022975610</v>
      </c>
      <c r="W8" s="11" t="s">
        <v>66</v>
      </c>
      <c r="X8" s="8" t="s">
        <v>31</v>
      </c>
      <c r="Y8" s="11" t="s">
        <v>32</v>
      </c>
      <c r="Z8" s="8" t="s">
        <v>36</v>
      </c>
      <c r="AA8" s="11" t="s">
        <v>37</v>
      </c>
      <c r="AB8" s="12">
        <f t="shared" si="0"/>
        <v>0.1089228</v>
      </c>
    </row>
    <row r="9" spans="1:28" s="4" customFormat="1" ht="13" x14ac:dyDescent="0.3">
      <c r="A9" s="5">
        <v>1242</v>
      </c>
      <c r="B9" s="6" t="s">
        <v>67</v>
      </c>
      <c r="C9" s="7">
        <v>43698</v>
      </c>
      <c r="D9" s="8">
        <v>36</v>
      </c>
      <c r="E9" s="9" t="s">
        <v>41</v>
      </c>
      <c r="F9" s="8" t="s">
        <v>47</v>
      </c>
      <c r="G9" s="11" t="s">
        <v>48</v>
      </c>
      <c r="H9" s="8" t="str">
        <f>"000020"</f>
        <v>000020</v>
      </c>
      <c r="I9" s="7">
        <v>42940</v>
      </c>
      <c r="J9" s="8" t="str">
        <f>"000062"</f>
        <v>000062</v>
      </c>
      <c r="K9" s="7">
        <v>43752</v>
      </c>
      <c r="L9" s="8" t="str">
        <f>"000061"</f>
        <v>000061</v>
      </c>
      <c r="M9" s="7">
        <v>43752</v>
      </c>
      <c r="N9" s="8">
        <v>16</v>
      </c>
      <c r="O9" s="8" t="str">
        <f>"005885"</f>
        <v>005885</v>
      </c>
      <c r="P9" s="7">
        <v>43761</v>
      </c>
      <c r="Q9" s="12">
        <v>7.1017099999999997</v>
      </c>
      <c r="R9" s="12">
        <v>0.70204</v>
      </c>
      <c r="S9" s="12">
        <v>6.3996700000000004</v>
      </c>
      <c r="T9" s="8">
        <v>161</v>
      </c>
      <c r="U9" s="7">
        <v>43698</v>
      </c>
      <c r="V9" s="8">
        <v>9845008155</v>
      </c>
      <c r="W9" s="11" t="s">
        <v>49</v>
      </c>
      <c r="X9" s="8" t="s">
        <v>29</v>
      </c>
      <c r="Y9" s="11" t="s">
        <v>30</v>
      </c>
      <c r="Z9" s="8" t="s">
        <v>38</v>
      </c>
      <c r="AA9" s="11" t="s">
        <v>39</v>
      </c>
      <c r="AB9" s="12">
        <f t="shared" si="0"/>
        <v>7.10171E-2</v>
      </c>
    </row>
    <row r="10" spans="1:28" s="4" customFormat="1" ht="13" x14ac:dyDescent="0.3">
      <c r="A10" s="5">
        <v>1243</v>
      </c>
      <c r="B10" s="6" t="s">
        <v>67</v>
      </c>
      <c r="C10" s="7">
        <v>43707</v>
      </c>
      <c r="D10" s="8">
        <v>36</v>
      </c>
      <c r="E10" s="9" t="s">
        <v>41</v>
      </c>
      <c r="F10" s="8" t="s">
        <v>68</v>
      </c>
      <c r="G10" s="11" t="s">
        <v>69</v>
      </c>
      <c r="H10" s="8" t="str">
        <f>"000218"</f>
        <v>000218</v>
      </c>
      <c r="I10" s="7">
        <v>43146</v>
      </c>
      <c r="J10" s="8" t="str">
        <f>"000063"</f>
        <v>000063</v>
      </c>
      <c r="K10" s="7">
        <v>43185</v>
      </c>
      <c r="L10" s="8" t="str">
        <f>"000146"</f>
        <v>000146</v>
      </c>
      <c r="M10" s="7">
        <v>43190</v>
      </c>
      <c r="N10" s="8">
        <v>17</v>
      </c>
      <c r="O10" s="8" t="str">
        <f>"004671"</f>
        <v>004671</v>
      </c>
      <c r="P10" s="7">
        <v>43697</v>
      </c>
      <c r="Q10" s="12">
        <v>9.3838500000000007</v>
      </c>
      <c r="R10" s="12">
        <v>0.48385</v>
      </c>
      <c r="S10" s="12">
        <v>8.9</v>
      </c>
      <c r="T10" s="8">
        <v>173</v>
      </c>
      <c r="U10" s="7">
        <v>43707</v>
      </c>
      <c r="V10" s="8">
        <v>7353474666</v>
      </c>
      <c r="W10" s="11" t="s">
        <v>70</v>
      </c>
      <c r="X10" s="8" t="s">
        <v>31</v>
      </c>
      <c r="Y10" s="11" t="s">
        <v>32</v>
      </c>
      <c r="Z10" s="8" t="s">
        <v>36</v>
      </c>
      <c r="AA10" s="11" t="s">
        <v>37</v>
      </c>
      <c r="AB10" s="12">
        <f t="shared" si="0"/>
        <v>9.3838500000000005E-2</v>
      </c>
    </row>
    <row r="11" spans="1:28" s="4" customFormat="1" ht="13" x14ac:dyDescent="0.3">
      <c r="A11" s="5">
        <v>1244</v>
      </c>
      <c r="B11" s="6" t="s">
        <v>71</v>
      </c>
      <c r="C11" s="7">
        <v>43731</v>
      </c>
      <c r="D11" s="8">
        <v>36</v>
      </c>
      <c r="E11" s="9" t="s">
        <v>41</v>
      </c>
      <c r="F11" s="8" t="s">
        <v>72</v>
      </c>
      <c r="G11" s="11" t="s">
        <v>73</v>
      </c>
      <c r="H11" s="8" t="str">
        <f>"000119"</f>
        <v>000119</v>
      </c>
      <c r="I11" s="7">
        <v>43145</v>
      </c>
      <c r="J11" s="8" t="str">
        <f>"000026"</f>
        <v>000026</v>
      </c>
      <c r="K11" s="7">
        <v>43239</v>
      </c>
      <c r="L11" s="8" t="str">
        <f>"000026"</f>
        <v>000026</v>
      </c>
      <c r="M11" s="7">
        <v>43239</v>
      </c>
      <c r="N11" s="8">
        <v>17</v>
      </c>
      <c r="O11" s="8" t="str">
        <f>"005286"</f>
        <v>005286</v>
      </c>
      <c r="P11" s="7">
        <v>43728</v>
      </c>
      <c r="Q11" s="12">
        <v>6.4640000000000004</v>
      </c>
      <c r="R11" s="12">
        <v>0.65463000000000005</v>
      </c>
      <c r="S11" s="12">
        <v>5.8093700000000004</v>
      </c>
      <c r="T11" s="8">
        <v>197</v>
      </c>
      <c r="U11" s="7">
        <v>43731</v>
      </c>
      <c r="V11" s="8">
        <v>9886979350</v>
      </c>
      <c r="W11" s="11" t="s">
        <v>74</v>
      </c>
      <c r="X11" s="8" t="s">
        <v>31</v>
      </c>
      <c r="Y11" s="11" t="s">
        <v>32</v>
      </c>
      <c r="Z11" s="8" t="s">
        <v>38</v>
      </c>
      <c r="AA11" s="11" t="s">
        <v>39</v>
      </c>
      <c r="AB11" s="12">
        <f t="shared" si="0"/>
        <v>6.4640000000000003E-2</v>
      </c>
    </row>
    <row r="12" spans="1:28" s="4" customFormat="1" ht="13" x14ac:dyDescent="0.3">
      <c r="A12" s="5">
        <v>1245</v>
      </c>
      <c r="B12" s="6" t="s">
        <v>75</v>
      </c>
      <c r="C12" s="7">
        <v>43757</v>
      </c>
      <c r="D12" s="5">
        <v>36</v>
      </c>
      <c r="E12" s="9" t="s">
        <v>41</v>
      </c>
      <c r="F12" s="8" t="s">
        <v>76</v>
      </c>
      <c r="G12" s="9" t="s">
        <v>77</v>
      </c>
      <c r="H12" s="8" t="str">
        <f>"000053"</f>
        <v>000053</v>
      </c>
      <c r="I12" s="7">
        <v>43039</v>
      </c>
      <c r="J12" s="8" t="str">
        <f>"000019"</f>
        <v>000019</v>
      </c>
      <c r="K12" s="7">
        <v>43039</v>
      </c>
      <c r="L12" s="8" t="str">
        <f>"000031"</f>
        <v>000031</v>
      </c>
      <c r="M12" s="7">
        <v>43039</v>
      </c>
      <c r="N12" s="8">
        <v>17</v>
      </c>
      <c r="O12" s="8" t="str">
        <f>"005607"</f>
        <v>005607</v>
      </c>
      <c r="P12" s="7">
        <v>43739</v>
      </c>
      <c r="Q12" s="10">
        <v>12.83151</v>
      </c>
      <c r="R12" s="10">
        <v>0.60885</v>
      </c>
      <c r="S12" s="10">
        <v>12.222659999999999</v>
      </c>
      <c r="T12" s="8">
        <v>13</v>
      </c>
      <c r="U12" s="7">
        <v>43757</v>
      </c>
      <c r="V12" s="8">
        <v>9448014707</v>
      </c>
      <c r="W12" s="9" t="s">
        <v>78</v>
      </c>
      <c r="X12" s="8" t="s">
        <v>31</v>
      </c>
      <c r="Y12" s="9" t="s">
        <v>32</v>
      </c>
      <c r="Z12" s="8" t="s">
        <v>36</v>
      </c>
      <c r="AA12" s="9" t="s">
        <v>37</v>
      </c>
      <c r="AB12" s="10">
        <v>0.12831509999999999</v>
      </c>
    </row>
    <row r="13" spans="1:28" s="4" customFormat="1" ht="13" x14ac:dyDescent="0.3">
      <c r="A13" s="5">
        <v>1246</v>
      </c>
      <c r="B13" s="6" t="s">
        <v>75</v>
      </c>
      <c r="C13" s="7">
        <v>43757</v>
      </c>
      <c r="D13" s="5">
        <v>36</v>
      </c>
      <c r="E13" s="9" t="s">
        <v>41</v>
      </c>
      <c r="F13" s="8" t="s">
        <v>79</v>
      </c>
      <c r="G13" s="9" t="s">
        <v>80</v>
      </c>
      <c r="H13" s="8" t="str">
        <f>"000013"</f>
        <v>000013</v>
      </c>
      <c r="I13" s="7">
        <v>42964</v>
      </c>
      <c r="J13" s="8" t="str">
        <f>"000097"</f>
        <v>000097</v>
      </c>
      <c r="K13" s="7">
        <v>43301</v>
      </c>
      <c r="L13" s="8" t="str">
        <f>"000143"</f>
        <v>000143</v>
      </c>
      <c r="M13" s="7">
        <v>43335</v>
      </c>
      <c r="N13" s="8">
        <v>17</v>
      </c>
      <c r="O13" s="8" t="str">
        <f>"005809"</f>
        <v>005809</v>
      </c>
      <c r="P13" s="7">
        <v>43755</v>
      </c>
      <c r="Q13" s="10">
        <v>6.8957800000000002</v>
      </c>
      <c r="R13" s="10">
        <v>0.33578000000000002</v>
      </c>
      <c r="S13" s="10">
        <v>6.56</v>
      </c>
      <c r="T13" s="8">
        <v>13</v>
      </c>
      <c r="U13" s="7">
        <v>43757</v>
      </c>
      <c r="V13" s="8">
        <v>8022975610</v>
      </c>
      <c r="W13" s="9" t="s">
        <v>81</v>
      </c>
      <c r="X13" s="8" t="s">
        <v>31</v>
      </c>
      <c r="Y13" s="9" t="s">
        <v>32</v>
      </c>
      <c r="Z13" s="8" t="s">
        <v>36</v>
      </c>
      <c r="AA13" s="9" t="s">
        <v>37</v>
      </c>
      <c r="AB13" s="10">
        <v>6.89578E-2</v>
      </c>
    </row>
    <row r="14" spans="1:28" s="4" customFormat="1" ht="13" x14ac:dyDescent="0.3">
      <c r="A14" s="5">
        <v>1247</v>
      </c>
      <c r="B14" s="6" t="s">
        <v>75</v>
      </c>
      <c r="C14" s="7">
        <v>43762</v>
      </c>
      <c r="D14" s="5">
        <v>36</v>
      </c>
      <c r="E14" s="9" t="s">
        <v>41</v>
      </c>
      <c r="F14" s="8" t="s">
        <v>47</v>
      </c>
      <c r="G14" s="9" t="s">
        <v>48</v>
      </c>
      <c r="H14" s="8" t="str">
        <f>"000020"</f>
        <v>000020</v>
      </c>
      <c r="I14" s="7">
        <v>42940</v>
      </c>
      <c r="J14" s="8" t="str">
        <f>"000062"</f>
        <v>000062</v>
      </c>
      <c r="K14" s="7">
        <v>43752</v>
      </c>
      <c r="L14" s="8" t="str">
        <f>"000061"</f>
        <v>000061</v>
      </c>
      <c r="M14" s="7">
        <v>43752</v>
      </c>
      <c r="N14" s="8">
        <v>16</v>
      </c>
      <c r="O14" s="8" t="str">
        <f>"005885"</f>
        <v>005885</v>
      </c>
      <c r="P14" s="7">
        <v>43761</v>
      </c>
      <c r="Q14" s="10">
        <v>3.5639599999999998</v>
      </c>
      <c r="R14" s="10">
        <v>0.35231000000000001</v>
      </c>
      <c r="S14" s="10">
        <v>3.2116500000000001</v>
      </c>
      <c r="T14" s="8">
        <v>13</v>
      </c>
      <c r="U14" s="7">
        <v>43762</v>
      </c>
      <c r="V14" s="8">
        <v>9845008155</v>
      </c>
      <c r="W14" s="9" t="s">
        <v>49</v>
      </c>
      <c r="X14" s="8" t="s">
        <v>29</v>
      </c>
      <c r="Y14" s="9" t="s">
        <v>30</v>
      </c>
      <c r="Z14" s="8" t="s">
        <v>38</v>
      </c>
      <c r="AA14" s="9" t="s">
        <v>39</v>
      </c>
      <c r="AB14" s="10">
        <v>3.56396E-2</v>
      </c>
    </row>
    <row r="15" spans="1:28" s="4" customFormat="1" ht="13" x14ac:dyDescent="0.3">
      <c r="A15" s="5">
        <v>1248</v>
      </c>
      <c r="B15" s="6" t="s">
        <v>82</v>
      </c>
      <c r="C15" s="7">
        <v>43809</v>
      </c>
      <c r="D15" s="5">
        <v>36</v>
      </c>
      <c r="E15" s="9" t="s">
        <v>41</v>
      </c>
      <c r="F15" s="8" t="s">
        <v>83</v>
      </c>
      <c r="G15" s="9" t="s">
        <v>84</v>
      </c>
      <c r="H15" s="8" t="str">
        <f>"000259"</f>
        <v>000259</v>
      </c>
      <c r="I15" s="7">
        <v>43322</v>
      </c>
      <c r="J15" s="8" t="str">
        <f>"000117"</f>
        <v>000117</v>
      </c>
      <c r="K15" s="7">
        <v>43342</v>
      </c>
      <c r="L15" s="8" t="str">
        <f>"000152"</f>
        <v>000152</v>
      </c>
      <c r="M15" s="7">
        <v>43361</v>
      </c>
      <c r="N15" s="8">
        <v>18</v>
      </c>
      <c r="O15" s="8" t="str">
        <f>"006662"</f>
        <v>006662</v>
      </c>
      <c r="P15" s="7">
        <v>43805</v>
      </c>
      <c r="Q15" s="10">
        <v>14.88434</v>
      </c>
      <c r="R15" s="10">
        <v>1.46434</v>
      </c>
      <c r="S15" s="10">
        <v>13.42</v>
      </c>
      <c r="T15" s="8">
        <v>13</v>
      </c>
      <c r="U15" s="7">
        <v>43809</v>
      </c>
      <c r="V15" s="8">
        <v>9986334005</v>
      </c>
      <c r="W15" s="9" t="s">
        <v>85</v>
      </c>
      <c r="X15" s="8" t="s">
        <v>86</v>
      </c>
      <c r="Y15" s="9" t="s">
        <v>87</v>
      </c>
      <c r="Z15" s="8" t="s">
        <v>36</v>
      </c>
      <c r="AA15" s="9" t="s">
        <v>37</v>
      </c>
      <c r="AB15" s="10">
        <v>0.14884339999999999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2020-01-28T11:44:16Z</dcterms:modified>
</cp:coreProperties>
</file>