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<sst xmlns="http://schemas.openxmlformats.org/spreadsheetml/2006/main" count="172" uniqueCount="101">
  <si>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</si>
  <si>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</si>
  <si>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</si>
  <si>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</si>
  <si>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</si>
  <si>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</si>
  <si>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</si>
  <si>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</si>
  <si>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</si>
  <si>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</si>
  <si>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</si>
  <si>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</si>
  <si>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</si>
  <si>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</si>
  <si>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</si>
  <si>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</si>
  <si>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</si>
  <si>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</si>
  <si>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</si>
  <si>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</si>
  <si>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</si>
  <si>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</si>
  <si>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</si>
  <si>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</si>
  <si>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</si>
  <si>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</si>
  <si>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</si>
  <si>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</si>
  <si>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</si>
  <si>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</si>
  <si>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</si>
  <si>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</si>
  <si>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</si>
  <si>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</si>
  <si>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</si>
  <si>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P3111</t>
  </si>
  <si>
    <t>State Finance Commission Untied Grant Works</t>
  </si>
  <si>
    <t>P3158</t>
  </si>
  <si>
    <t>SIP Infrastructure Project works</t>
  </si>
  <si>
    <t>KRIDL</t>
  </si>
  <si>
    <t>P3290</t>
  </si>
  <si>
    <t>14th Finance Commission Works - Providing Street Lights and Maintenance</t>
  </si>
  <si>
    <t>P3295</t>
  </si>
  <si>
    <t>14th Finance Commission Works - UGD Works</t>
  </si>
  <si>
    <t>ddo365</t>
  </si>
  <si>
    <t xml:space="preserve"> Executive Engineer Electrical Mahadevapura Zone</t>
  </si>
  <si>
    <t>M/S KARTHIK ELECTRICALS C KANTHARAJU</t>
  </si>
  <si>
    <t>P3089</t>
  </si>
  <si>
    <t>Special Development works in 7 CMC and 1 TMC area in BBMP</t>
  </si>
  <si>
    <t>A Narayanapura</t>
  </si>
  <si>
    <t>056-17-000008</t>
  </si>
  <si>
    <t>Improvements to Balance Road and Drain at main Roads of Dargamohalla in Ward no.56</t>
  </si>
  <si>
    <t xml:space="preserve">Sri Sathya Ganapathi Constructions,  </t>
  </si>
  <si>
    <t>ddo538</t>
  </si>
  <si>
    <t xml:space="preserve"> Assistant Executive Engineer HAL Airport Subdivision Mahadevapura Zone</t>
  </si>
  <si>
    <t>056-17-000042</t>
  </si>
  <si>
    <t>Improvements, Remodeling of drains, and Re Asphalting of roads in ward no 56.A Narayanapura</t>
  </si>
  <si>
    <t>S. Hari Prasad (MAA India Projects)</t>
  </si>
  <si>
    <t>056-19-000001</t>
  </si>
  <si>
    <t>Providing LED Street light in ward no 56-A A Narayanapura and 81 Vijnananagara</t>
  </si>
  <si>
    <t xml:space="preserve">M/S Karthik Electricals (Prop. Sri C. Kantharaju) </t>
  </si>
  <si>
    <t>056-16-000001</t>
  </si>
  <si>
    <t>Operation and maintanance of street light fittings in ward no 56 A Narayanapura Mahadevapura Zone M13</t>
  </si>
  <si>
    <t>056-16-000017</t>
  </si>
  <si>
    <t xml:space="preserve"> Improvements to drain and road at A.Narayanapura main road and Surrounding roads in ward no.56</t>
  </si>
  <si>
    <t>Nagineni Muniswamy Naidu Krishnamurthy</t>
  </si>
  <si>
    <t>056-19-000008</t>
  </si>
  <si>
    <t>Providing UGD Works in ward no 56</t>
  </si>
  <si>
    <t>A.Suresh</t>
  </si>
  <si>
    <t>056-16-000026</t>
  </si>
  <si>
    <t>Comprehensive development to Burail ground in Dargamohalla and Improvements to Balance road and drain at Dargamohalla and Muniramaiah compound in A.Narayanapura Ward No.56</t>
  </si>
  <si>
    <t xml:space="preserve">Sri G Venkatesh </t>
  </si>
  <si>
    <t>056-16-000007</t>
  </si>
  <si>
    <t>Improvements to drain at ANarayanapura in Ward No56</t>
  </si>
  <si>
    <t>Sri G M Nandakumar</t>
  </si>
  <si>
    <t>056-15-000038</t>
  </si>
  <si>
    <t xml:space="preserve">Improvements to road and drain at Chettiappa lane in ward no 56 </t>
  </si>
  <si>
    <t>056-19-000002</t>
  </si>
  <si>
    <t>Providing LED street light in ward no 56 A Narayanapura</t>
  </si>
  <si>
    <t>Manjunath .T (Aakaash Infra)</t>
  </si>
  <si>
    <t>July</t>
  </si>
  <si>
    <t>August</t>
  </si>
  <si>
    <t>056-19-000009</t>
  </si>
  <si>
    <t>Roads and Footpath Maintenance Works in ward no 56</t>
  </si>
  <si>
    <t>Nagesh G.K</t>
  </si>
  <si>
    <t>P3296</t>
  </si>
  <si>
    <t>14th Finance Commission Works - Road and Footpath Maintenance</t>
  </si>
  <si>
    <t>056-19-000007</t>
  </si>
  <si>
    <t>Public Toilet Maintenance Works in ward no 56</t>
  </si>
  <si>
    <t>P3294</t>
  </si>
  <si>
    <t>14th Finance Commission Works - General Public ToiletandSeptage Maintenance</t>
  </si>
  <si>
    <t>October</t>
  </si>
  <si>
    <t>056-19-000004</t>
  </si>
  <si>
    <t>Maintenance of Burrial Ground and Office Maintenance Works in ward no 56</t>
  </si>
  <si>
    <t>P3291</t>
  </si>
  <si>
    <t>14th Fin -Maintenance of Cremotorium, Burial Grounds</t>
  </si>
  <si>
    <t>056-19-000005</t>
  </si>
  <si>
    <t>Maintenance of Community Property works in ward no 56</t>
  </si>
  <si>
    <t>A suresh</t>
  </si>
  <si>
    <t>P3292</t>
  </si>
  <si>
    <t>14th Finance Commission Works - Community Property Maintenance (including Parks)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</si>
</sst>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13" workbookViewId="0">
      <selection activeCell="A2" sqref="A2:XFD17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4" max="4" width="8.08984375" bestFit="1" customWidth="1"/>
    <col min="5" max="5" width="12.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1963</v>
      </c>
      <c r="B2" s="6" t="s">
        <v>28</v>
      </c>
      <c r="C2" s="7">
        <v>43560</v>
      </c>
      <c r="D2" s="8">
        <v>56</v>
      </c>
      <c r="E2" s="9" t="s">
        <v>49</v>
      </c>
      <c r="F2" s="8" t="s">
        <v>50</v>
      </c>
      <c r="G2" s="9" t="s">
        <v>51</v>
      </c>
      <c r="H2" s="8" t="str">
        <f>"005"</f>
        <v>005</v>
      </c>
      <c r="I2" s="7">
        <v>11</v>
      </c>
      <c r="J2" s="8" t="str">
        <f>"000062"</f>
        <v>000062</v>
      </c>
      <c r="K2" s="7">
        <v>43481</v>
      </c>
      <c r="L2" s="8" t="str">
        <f>"000347"</f>
        <v>000347</v>
      </c>
      <c r="M2" s="7">
        <v>43481</v>
      </c>
      <c r="N2" s="8">
        <v>17</v>
      </c>
      <c r="O2" s="8" t="str">
        <f>"000035"</f>
        <v>000035</v>
      </c>
      <c r="P2" s="7">
        <v>43558</v>
      </c>
      <c r="Q2" s="10">
        <v>7.7516299999999996</v>
      </c>
      <c r="R2" s="10">
        <v>0.58616000000000001</v>
      </c>
      <c r="S2" s="10">
        <v>7.16547</v>
      </c>
      <c r="T2" s="8">
        <v>3</v>
      </c>
      <c r="U2" s="7">
        <v>43560</v>
      </c>
      <c r="V2" s="8">
        <v>8904346138</v>
      </c>
      <c r="W2" s="9" t="s">
        <v>52</v>
      </c>
      <c r="X2" s="8" t="s">
        <v>37</v>
      </c>
      <c r="Y2" s="9" t="s">
        <v>38</v>
      </c>
      <c r="Z2" s="8" t="s">
        <v>53</v>
      </c>
      <c r="AA2" s="9" t="s">
        <v>54</v>
      </c>
      <c r="AB2" s="10">
        <f t="shared" ref="AB2:AB17" si="0">Q2/100</f>
        <v>7.7516299999999996E-2</v>
      </c>
    </row>
    <row r="3" spans="1:28" s="4" customFormat="1" ht="13" x14ac:dyDescent="0.3">
      <c r="A3" s="5">
        <v>1964</v>
      </c>
      <c r="B3" s="6" t="s">
        <v>28</v>
      </c>
      <c r="C3" s="7">
        <v>43560</v>
      </c>
      <c r="D3" s="8">
        <v>56</v>
      </c>
      <c r="E3" s="9" t="s">
        <v>49</v>
      </c>
      <c r="F3" s="8" t="s">
        <v>55</v>
      </c>
      <c r="G3" s="9" t="s">
        <v>56</v>
      </c>
      <c r="H3" s="8" t="str">
        <f>"000220"</f>
        <v>000220</v>
      </c>
      <c r="I3" s="7">
        <v>43183</v>
      </c>
      <c r="J3" s="8" t="str">
        <f>"000063"</f>
        <v>000063</v>
      </c>
      <c r="K3" s="7">
        <v>43493</v>
      </c>
      <c r="L3" s="8" t="str">
        <f>"000354"</f>
        <v>000354</v>
      </c>
      <c r="M3" s="7">
        <v>43494</v>
      </c>
      <c r="N3" s="8">
        <v>17</v>
      </c>
      <c r="O3" s="8" t="str">
        <f>"000036"</f>
        <v>000036</v>
      </c>
      <c r="P3" s="7">
        <v>43558</v>
      </c>
      <c r="Q3" s="10">
        <v>113.95451</v>
      </c>
      <c r="R3" s="10">
        <v>7.4317299999999999</v>
      </c>
      <c r="S3" s="10">
        <v>106.52278</v>
      </c>
      <c r="T3" s="8">
        <v>3</v>
      </c>
      <c r="U3" s="7">
        <v>43560</v>
      </c>
      <c r="V3" s="8">
        <v>9986666666</v>
      </c>
      <c r="W3" s="9" t="s">
        <v>57</v>
      </c>
      <c r="X3" s="8" t="s">
        <v>37</v>
      </c>
      <c r="Y3" s="9" t="s">
        <v>38</v>
      </c>
      <c r="Z3" s="8" t="s">
        <v>53</v>
      </c>
      <c r="AA3" s="9" t="s">
        <v>54</v>
      </c>
      <c r="AB3" s="10">
        <f t="shared" si="0"/>
        <v>1.1395451000000001</v>
      </c>
    </row>
    <row r="4" spans="1:28" s="4" customFormat="1" ht="13" x14ac:dyDescent="0.3">
      <c r="A4" s="5">
        <v>1965</v>
      </c>
      <c r="B4" s="6" t="s">
        <v>28</v>
      </c>
      <c r="C4" s="7">
        <v>43566</v>
      </c>
      <c r="D4" s="8">
        <v>56</v>
      </c>
      <c r="E4" s="9" t="s">
        <v>49</v>
      </c>
      <c r="F4" s="8" t="s">
        <v>58</v>
      </c>
      <c r="G4" s="9" t="s">
        <v>59</v>
      </c>
      <c r="H4" s="8" t="str">
        <f>"000019"</f>
        <v>000019</v>
      </c>
      <c r="I4" s="7">
        <v>43417</v>
      </c>
      <c r="J4" s="8" t="str">
        <f>"000140"</f>
        <v>000140</v>
      </c>
      <c r="K4" s="7">
        <v>43532</v>
      </c>
      <c r="L4" s="8" t="str">
        <f>"000143"</f>
        <v>000143</v>
      </c>
      <c r="M4" s="7">
        <v>43532</v>
      </c>
      <c r="N4" s="8">
        <v>19</v>
      </c>
      <c r="O4" s="8" t="str">
        <f>"000355"</f>
        <v>000355</v>
      </c>
      <c r="P4" s="7">
        <v>43566</v>
      </c>
      <c r="Q4" s="10">
        <v>67.96011</v>
      </c>
      <c r="R4" s="10">
        <v>6.88436</v>
      </c>
      <c r="S4" s="10">
        <v>61.075749999999999</v>
      </c>
      <c r="T4" s="8">
        <v>13</v>
      </c>
      <c r="U4" s="7">
        <v>43566</v>
      </c>
      <c r="V4" s="8">
        <v>9980796171</v>
      </c>
      <c r="W4" s="9" t="s">
        <v>60</v>
      </c>
      <c r="X4" s="8" t="s">
        <v>35</v>
      </c>
      <c r="Y4" s="9" t="s">
        <v>36</v>
      </c>
      <c r="Z4" s="8" t="s">
        <v>44</v>
      </c>
      <c r="AA4" s="9" t="s">
        <v>45</v>
      </c>
      <c r="AB4" s="10">
        <f t="shared" si="0"/>
        <v>0.67960109999999996</v>
      </c>
    </row>
    <row r="5" spans="1:28" s="4" customFormat="1" ht="13" x14ac:dyDescent="0.3">
      <c r="A5" s="5">
        <v>1966</v>
      </c>
      <c r="B5" s="6" t="s">
        <v>28</v>
      </c>
      <c r="C5" s="7">
        <v>43575</v>
      </c>
      <c r="D5" s="8">
        <v>56</v>
      </c>
      <c r="E5" s="9" t="s">
        <v>49</v>
      </c>
      <c r="F5" s="8" t="s">
        <v>61</v>
      </c>
      <c r="G5" s="9" t="s">
        <v>62</v>
      </c>
      <c r="H5" s="8" t="str">
        <f>"000002"</f>
        <v>000002</v>
      </c>
      <c r="I5" s="7">
        <v>42930</v>
      </c>
      <c r="J5" s="8" t="str">
        <f>"000130"</f>
        <v>000130</v>
      </c>
      <c r="K5" s="7">
        <v>43501</v>
      </c>
      <c r="L5" s="8" t="str">
        <f>"000133"</f>
        <v>000133</v>
      </c>
      <c r="M5" s="7">
        <v>43501</v>
      </c>
      <c r="N5" s="8">
        <v>16</v>
      </c>
      <c r="O5" s="8" t="str">
        <f>"000988"</f>
        <v>000988</v>
      </c>
      <c r="P5" s="7">
        <v>43579</v>
      </c>
      <c r="Q5" s="10">
        <v>9.0517900000000004</v>
      </c>
      <c r="R5" s="10">
        <v>1.12798</v>
      </c>
      <c r="S5" s="10">
        <v>7.9238099999999996</v>
      </c>
      <c r="T5" s="8">
        <v>20</v>
      </c>
      <c r="U5" s="7">
        <v>43575</v>
      </c>
      <c r="V5" s="8">
        <v>9980796171</v>
      </c>
      <c r="W5" s="9" t="s">
        <v>46</v>
      </c>
      <c r="X5" s="8" t="s">
        <v>29</v>
      </c>
      <c r="Y5" s="9" t="s">
        <v>30</v>
      </c>
      <c r="Z5" s="8" t="s">
        <v>44</v>
      </c>
      <c r="AA5" s="9" t="s">
        <v>45</v>
      </c>
      <c r="AB5" s="10">
        <f t="shared" si="0"/>
        <v>9.0517899999999998E-2</v>
      </c>
    </row>
    <row r="6" spans="1:28" s="4" customFormat="1" ht="13" x14ac:dyDescent="0.3">
      <c r="A6" s="5">
        <v>1967</v>
      </c>
      <c r="B6" s="6" t="s">
        <v>28</v>
      </c>
      <c r="C6" s="7">
        <v>43579</v>
      </c>
      <c r="D6" s="8">
        <v>56</v>
      </c>
      <c r="E6" s="9" t="s">
        <v>49</v>
      </c>
      <c r="F6" s="8" t="s">
        <v>63</v>
      </c>
      <c r="G6" s="9" t="s">
        <v>64</v>
      </c>
      <c r="H6" s="8" t="str">
        <f>"000085"</f>
        <v>000085</v>
      </c>
      <c r="I6" s="7">
        <v>43526</v>
      </c>
      <c r="J6" s="8" t="str">
        <f>"000065"</f>
        <v>000065</v>
      </c>
      <c r="K6" s="7">
        <v>43530</v>
      </c>
      <c r="L6" s="8" t="str">
        <f>"000395"</f>
        <v>000395</v>
      </c>
      <c r="M6" s="7">
        <v>43530</v>
      </c>
      <c r="N6" s="8">
        <v>16</v>
      </c>
      <c r="O6" s="8" t="str">
        <f>"000881"</f>
        <v>000881</v>
      </c>
      <c r="P6" s="7">
        <v>43578</v>
      </c>
      <c r="Q6" s="10">
        <v>19.519079999999999</v>
      </c>
      <c r="R6" s="10">
        <v>1.14469</v>
      </c>
      <c r="S6" s="10">
        <v>18.374389999999998</v>
      </c>
      <c r="T6" s="8">
        <v>26</v>
      </c>
      <c r="U6" s="7">
        <v>43579</v>
      </c>
      <c r="V6" s="8">
        <v>9449780285</v>
      </c>
      <c r="W6" s="9" t="s">
        <v>65</v>
      </c>
      <c r="X6" s="8" t="s">
        <v>47</v>
      </c>
      <c r="Y6" s="9" t="s">
        <v>48</v>
      </c>
      <c r="Z6" s="8" t="s">
        <v>53</v>
      </c>
      <c r="AA6" s="9" t="s">
        <v>54</v>
      </c>
      <c r="AB6" s="10">
        <f t="shared" si="0"/>
        <v>0.1951908</v>
      </c>
    </row>
    <row r="7" spans="1:28" s="4" customFormat="1" ht="13" x14ac:dyDescent="0.3">
      <c r="A7" s="5">
        <v>1968</v>
      </c>
      <c r="B7" s="6" t="s">
        <v>28</v>
      </c>
      <c r="C7" s="7">
        <v>43580</v>
      </c>
      <c r="D7" s="8">
        <v>56</v>
      </c>
      <c r="E7" s="9" t="s">
        <v>49</v>
      </c>
      <c r="F7" s="8" t="s">
        <v>61</v>
      </c>
      <c r="G7" s="9" t="s">
        <v>62</v>
      </c>
      <c r="H7" s="8" t="str">
        <f>"000002"</f>
        <v>000002</v>
      </c>
      <c r="I7" s="7">
        <v>42930</v>
      </c>
      <c r="J7" s="8" t="str">
        <f>"000130"</f>
        <v>000130</v>
      </c>
      <c r="K7" s="7">
        <v>43501</v>
      </c>
      <c r="L7" s="8" t="str">
        <f>"000133"</f>
        <v>000133</v>
      </c>
      <c r="M7" s="7">
        <v>43501</v>
      </c>
      <c r="N7" s="8">
        <v>16</v>
      </c>
      <c r="O7" s="8" t="str">
        <f>"000988"</f>
        <v>000988</v>
      </c>
      <c r="P7" s="7">
        <v>43579</v>
      </c>
      <c r="Q7" s="10">
        <v>4.4358199999999997</v>
      </c>
      <c r="R7" s="10">
        <v>0.55308000000000002</v>
      </c>
      <c r="S7" s="10">
        <v>3.8827400000000001</v>
      </c>
      <c r="T7" s="8">
        <v>29</v>
      </c>
      <c r="U7" s="7">
        <v>43580</v>
      </c>
      <c r="V7" s="8">
        <v>9980796171</v>
      </c>
      <c r="W7" s="9" t="s">
        <v>46</v>
      </c>
      <c r="X7" s="8" t="s">
        <v>29</v>
      </c>
      <c r="Y7" s="9" t="s">
        <v>30</v>
      </c>
      <c r="Z7" s="8" t="s">
        <v>44</v>
      </c>
      <c r="AA7" s="9" t="s">
        <v>45</v>
      </c>
      <c r="AB7" s="10">
        <f t="shared" si="0"/>
        <v>4.4358199999999993E-2</v>
      </c>
    </row>
    <row r="8" spans="1:28" s="4" customFormat="1" ht="13" x14ac:dyDescent="0.3">
      <c r="A8" s="5">
        <v>1969</v>
      </c>
      <c r="B8" s="6" t="s">
        <v>34</v>
      </c>
      <c r="C8" s="7">
        <v>43588</v>
      </c>
      <c r="D8" s="8">
        <v>56</v>
      </c>
      <c r="E8" s="9" t="s">
        <v>49</v>
      </c>
      <c r="F8" s="8" t="s">
        <v>69</v>
      </c>
      <c r="G8" s="9" t="s">
        <v>70</v>
      </c>
      <c r="H8" s="8" t="str">
        <f>"0061"</f>
        <v>0061</v>
      </c>
      <c r="I8" s="7">
        <v>3</v>
      </c>
      <c r="J8" s="8" t="str">
        <f>"000068"</f>
        <v>000068</v>
      </c>
      <c r="K8" s="7">
        <v>43543</v>
      </c>
      <c r="L8" s="8" t="str">
        <f>"000424"</f>
        <v>000424</v>
      </c>
      <c r="M8" s="7">
        <v>43544</v>
      </c>
      <c r="N8" s="8">
        <v>16</v>
      </c>
      <c r="O8" s="8" t="str">
        <f>"001013"</f>
        <v>001013</v>
      </c>
      <c r="P8" s="7">
        <v>43580</v>
      </c>
      <c r="Q8" s="10">
        <v>11.80118</v>
      </c>
      <c r="R8" s="10">
        <v>0.80683000000000005</v>
      </c>
      <c r="S8" s="10">
        <v>10.994350000000001</v>
      </c>
      <c r="T8" s="8">
        <v>33</v>
      </c>
      <c r="U8" s="7">
        <v>43588</v>
      </c>
      <c r="V8" s="8">
        <v>9845034278</v>
      </c>
      <c r="W8" s="9" t="s">
        <v>71</v>
      </c>
      <c r="X8" s="8" t="s">
        <v>47</v>
      </c>
      <c r="Y8" s="9" t="s">
        <v>48</v>
      </c>
      <c r="Z8" s="8" t="s">
        <v>53</v>
      </c>
      <c r="AA8" s="9" t="s">
        <v>54</v>
      </c>
      <c r="AB8" s="10">
        <f t="shared" si="0"/>
        <v>0.1180118</v>
      </c>
    </row>
    <row r="9" spans="1:28" s="4" customFormat="1" ht="13" x14ac:dyDescent="0.3">
      <c r="A9" s="5">
        <v>1970</v>
      </c>
      <c r="B9" s="6" t="s">
        <v>34</v>
      </c>
      <c r="C9" s="7">
        <v>43591</v>
      </c>
      <c r="D9" s="8">
        <v>56</v>
      </c>
      <c r="E9" s="9" t="s">
        <v>49</v>
      </c>
      <c r="F9" s="8" t="s">
        <v>72</v>
      </c>
      <c r="G9" s="9" t="s">
        <v>73</v>
      </c>
      <c r="H9" s="8" t="str">
        <f>"000251"</f>
        <v>000251</v>
      </c>
      <c r="I9" s="7">
        <v>42433</v>
      </c>
      <c r="J9" s="8" t="str">
        <f>"000034"</f>
        <v>000034</v>
      </c>
      <c r="K9" s="7">
        <v>42642</v>
      </c>
      <c r="L9" s="8" t="str">
        <f>"000163"</f>
        <v>000163</v>
      </c>
      <c r="M9" s="7">
        <v>42642</v>
      </c>
      <c r="N9" s="8">
        <v>16</v>
      </c>
      <c r="O9" s="8" t="str">
        <f>"001220"</f>
        <v>001220</v>
      </c>
      <c r="P9" s="7">
        <v>43584</v>
      </c>
      <c r="Q9" s="10">
        <v>7.9309200000000004</v>
      </c>
      <c r="R9" s="10">
        <v>1.1508</v>
      </c>
      <c r="S9" s="10">
        <v>6.7801200000000001</v>
      </c>
      <c r="T9" s="8">
        <v>38</v>
      </c>
      <c r="U9" s="7">
        <v>43591</v>
      </c>
      <c r="V9" s="8">
        <v>0</v>
      </c>
      <c r="W9" s="9" t="s">
        <v>74</v>
      </c>
      <c r="X9" s="8" t="s">
        <v>32</v>
      </c>
      <c r="Y9" s="9" t="s">
        <v>33</v>
      </c>
      <c r="Z9" s="8" t="s">
        <v>53</v>
      </c>
      <c r="AA9" s="9" t="s">
        <v>54</v>
      </c>
      <c r="AB9" s="10">
        <f t="shared" si="0"/>
        <v>7.930920000000001E-2</v>
      </c>
    </row>
    <row r="10" spans="1:28" s="4" customFormat="1" ht="13" x14ac:dyDescent="0.3">
      <c r="A10" s="5">
        <v>1971</v>
      </c>
      <c r="B10" s="6" t="s">
        <v>34</v>
      </c>
      <c r="C10" s="7">
        <v>43591</v>
      </c>
      <c r="D10" s="8">
        <v>56</v>
      </c>
      <c r="E10" s="9" t="s">
        <v>49</v>
      </c>
      <c r="F10" s="8" t="s">
        <v>75</v>
      </c>
      <c r="G10" s="9" t="s">
        <v>76</v>
      </c>
      <c r="H10" s="8" t="str">
        <f>"000125"</f>
        <v>000125</v>
      </c>
      <c r="I10" s="7">
        <v>42114</v>
      </c>
      <c r="J10" s="8" t="str">
        <f>"000113"</f>
        <v>000113</v>
      </c>
      <c r="K10" s="7">
        <v>42335</v>
      </c>
      <c r="L10" s="8" t="str">
        <f>"O00451"</f>
        <v>O00451</v>
      </c>
      <c r="M10" s="7">
        <v>42338</v>
      </c>
      <c r="N10" s="8">
        <v>15</v>
      </c>
      <c r="O10" s="8" t="str">
        <f>"004878"</f>
        <v>004878</v>
      </c>
      <c r="P10" s="7">
        <v>42968</v>
      </c>
      <c r="Q10" s="10">
        <v>7.96868</v>
      </c>
      <c r="R10" s="10">
        <v>1.3119099999999999</v>
      </c>
      <c r="S10" s="10">
        <v>6.6567699999999999</v>
      </c>
      <c r="T10" s="8">
        <v>38</v>
      </c>
      <c r="U10" s="7">
        <v>43591</v>
      </c>
      <c r="V10" s="8">
        <v>0</v>
      </c>
      <c r="W10" s="9" t="s">
        <v>39</v>
      </c>
      <c r="X10" s="8" t="s">
        <v>47</v>
      </c>
      <c r="Y10" s="9" t="s">
        <v>48</v>
      </c>
      <c r="Z10" s="8" t="s">
        <v>53</v>
      </c>
      <c r="AA10" s="9" t="s">
        <v>54</v>
      </c>
      <c r="AB10" s="10">
        <f t="shared" si="0"/>
        <v>7.9686800000000002E-2</v>
      </c>
    </row>
    <row r="11" spans="1:28" s="4" customFormat="1" ht="13" x14ac:dyDescent="0.3">
      <c r="A11" s="5">
        <v>1972</v>
      </c>
      <c r="B11" s="6" t="s">
        <v>34</v>
      </c>
      <c r="C11" s="7">
        <v>43606</v>
      </c>
      <c r="D11" s="8">
        <v>56</v>
      </c>
      <c r="E11" s="9" t="s">
        <v>49</v>
      </c>
      <c r="F11" s="8" t="s">
        <v>77</v>
      </c>
      <c r="G11" s="9" t="s">
        <v>78</v>
      </c>
      <c r="H11" s="8" t="str">
        <f>"000061"</f>
        <v>000061</v>
      </c>
      <c r="I11" s="7">
        <v>43472</v>
      </c>
      <c r="J11" s="8" t="str">
        <f>"000141"</f>
        <v>000141</v>
      </c>
      <c r="K11" s="7">
        <v>43532</v>
      </c>
      <c r="L11" s="8" t="str">
        <f>"000144"</f>
        <v>000144</v>
      </c>
      <c r="M11" s="7">
        <v>43532</v>
      </c>
      <c r="N11" s="8">
        <v>19</v>
      </c>
      <c r="O11" s="8" t="str">
        <f>"001781"</f>
        <v>001781</v>
      </c>
      <c r="P11" s="7">
        <v>43603</v>
      </c>
      <c r="Q11" s="10">
        <v>10.489599999999999</v>
      </c>
      <c r="R11" s="10">
        <v>1.0626199999999999</v>
      </c>
      <c r="S11" s="10">
        <v>9.4269800000000004</v>
      </c>
      <c r="T11" s="8">
        <v>53</v>
      </c>
      <c r="U11" s="7">
        <v>43606</v>
      </c>
      <c r="V11" s="8">
        <v>9980796171</v>
      </c>
      <c r="W11" s="9" t="s">
        <v>79</v>
      </c>
      <c r="X11" s="8" t="s">
        <v>40</v>
      </c>
      <c r="Y11" s="9" t="s">
        <v>41</v>
      </c>
      <c r="Z11" s="8" t="s">
        <v>44</v>
      </c>
      <c r="AA11" s="9" t="s">
        <v>45</v>
      </c>
      <c r="AB11" s="10">
        <f t="shared" si="0"/>
        <v>0.10489599999999999</v>
      </c>
    </row>
    <row r="12" spans="1:28" s="4" customFormat="1" ht="13" x14ac:dyDescent="0.3">
      <c r="A12" s="5">
        <v>1973</v>
      </c>
      <c r="B12" s="6" t="s">
        <v>31</v>
      </c>
      <c r="C12" s="7">
        <v>43617</v>
      </c>
      <c r="D12" s="8">
        <v>56</v>
      </c>
      <c r="E12" s="9" t="s">
        <v>49</v>
      </c>
      <c r="F12" s="8" t="s">
        <v>66</v>
      </c>
      <c r="G12" s="9" t="s">
        <v>67</v>
      </c>
      <c r="H12" s="8" t="str">
        <f>"000363"</f>
        <v>000363</v>
      </c>
      <c r="I12" s="7">
        <v>43518</v>
      </c>
      <c r="J12" s="8" t="str">
        <f>"000003"</f>
        <v>000003</v>
      </c>
      <c r="K12" s="7">
        <v>43582</v>
      </c>
      <c r="L12" s="8" t="str">
        <f>"000006"</f>
        <v>000006</v>
      </c>
      <c r="M12" s="7">
        <v>43582</v>
      </c>
      <c r="N12" s="8">
        <v>19</v>
      </c>
      <c r="O12" s="8" t="str">
        <f>"002249"</f>
        <v>002249</v>
      </c>
      <c r="P12" s="7">
        <v>43614</v>
      </c>
      <c r="Q12" s="10">
        <v>15.69271</v>
      </c>
      <c r="R12" s="10">
        <v>1.7732699999999999</v>
      </c>
      <c r="S12" s="10">
        <v>13.91944</v>
      </c>
      <c r="T12" s="8">
        <v>69</v>
      </c>
      <c r="U12" s="7">
        <v>43617</v>
      </c>
      <c r="V12" s="8">
        <v>9880640403</v>
      </c>
      <c r="W12" s="9" t="s">
        <v>68</v>
      </c>
      <c r="X12" s="8" t="s">
        <v>42</v>
      </c>
      <c r="Y12" s="9" t="s">
        <v>43</v>
      </c>
      <c r="Z12" s="8" t="s">
        <v>53</v>
      </c>
      <c r="AA12" s="9" t="s">
        <v>54</v>
      </c>
      <c r="AB12" s="10">
        <v>0.15692709999999999</v>
      </c>
    </row>
    <row r="13" spans="1:28" s="4" customFormat="1" ht="13" x14ac:dyDescent="0.3">
      <c r="A13" s="5">
        <v>1974</v>
      </c>
      <c r="B13" s="6" t="s">
        <v>80</v>
      </c>
      <c r="C13" s="7">
        <v>43654</v>
      </c>
      <c r="D13" s="8">
        <v>56</v>
      </c>
      <c r="E13" s="9" t="s">
        <v>49</v>
      </c>
      <c r="F13" s="8" t="s">
        <v>61</v>
      </c>
      <c r="G13" s="11" t="s">
        <v>62</v>
      </c>
      <c r="H13" s="8" t="str">
        <f>"000002"</f>
        <v>000002</v>
      </c>
      <c r="I13" s="7">
        <v>42930</v>
      </c>
      <c r="J13" s="8" t="str">
        <f>"000050"</f>
        <v>000050</v>
      </c>
      <c r="K13" s="7">
        <v>43776</v>
      </c>
      <c r="L13" s="8" t="str">
        <f>"000049"</f>
        <v>000049</v>
      </c>
      <c r="M13" s="7">
        <v>43777</v>
      </c>
      <c r="N13" s="8">
        <v>16</v>
      </c>
      <c r="O13" s="8" t="str">
        <f>""</f>
        <v/>
      </c>
      <c r="P13" s="8"/>
      <c r="Q13" s="12">
        <v>9.0517900000000004</v>
      </c>
      <c r="R13" s="12">
        <v>1.10859</v>
      </c>
      <c r="S13" s="12">
        <v>7.9432</v>
      </c>
      <c r="T13" s="8">
        <v>109</v>
      </c>
      <c r="U13" s="7">
        <v>43654</v>
      </c>
      <c r="V13" s="8">
        <v>9980796171</v>
      </c>
      <c r="W13" s="11" t="s">
        <v>46</v>
      </c>
      <c r="X13" s="8" t="s">
        <v>29</v>
      </c>
      <c r="Y13" s="11" t="s">
        <v>30</v>
      </c>
      <c r="Z13" s="8" t="s">
        <v>44</v>
      </c>
      <c r="AA13" s="11" t="s">
        <v>45</v>
      </c>
      <c r="AB13" s="12">
        <f>Q13/100</f>
        <v>9.0517899999999998E-2</v>
      </c>
    </row>
    <row r="14" spans="1:28" s="4" customFormat="1" ht="13" x14ac:dyDescent="0.3">
      <c r="A14" s="5">
        <v>1975</v>
      </c>
      <c r="B14" s="6" t="s">
        <v>81</v>
      </c>
      <c r="C14" s="7">
        <v>43693</v>
      </c>
      <c r="D14" s="8">
        <v>56</v>
      </c>
      <c r="E14" s="9" t="s">
        <v>49</v>
      </c>
      <c r="F14" s="8" t="s">
        <v>82</v>
      </c>
      <c r="G14" s="11" t="s">
        <v>83</v>
      </c>
      <c r="H14" s="8" t="str">
        <f>"000355"</f>
        <v>000355</v>
      </c>
      <c r="I14" s="7">
        <v>43517</v>
      </c>
      <c r="J14" s="8" t="str">
        <f>"000035"</f>
        <v>000035</v>
      </c>
      <c r="K14" s="7">
        <v>43655</v>
      </c>
      <c r="L14" s="8" t="str">
        <f>"000088"</f>
        <v>000088</v>
      </c>
      <c r="M14" s="7">
        <v>43655</v>
      </c>
      <c r="N14" s="8">
        <v>19</v>
      </c>
      <c r="O14" s="8" t="str">
        <f>"004313"</f>
        <v>004313</v>
      </c>
      <c r="P14" s="7">
        <v>43682</v>
      </c>
      <c r="Q14" s="12">
        <v>15.852460000000001</v>
      </c>
      <c r="R14" s="12">
        <v>1.64446</v>
      </c>
      <c r="S14" s="12">
        <v>14.208</v>
      </c>
      <c r="T14" s="8">
        <v>155</v>
      </c>
      <c r="U14" s="7">
        <v>43693</v>
      </c>
      <c r="V14" s="8">
        <v>9448446520</v>
      </c>
      <c r="W14" s="11" t="s">
        <v>84</v>
      </c>
      <c r="X14" s="8" t="s">
        <v>85</v>
      </c>
      <c r="Y14" s="11" t="s">
        <v>86</v>
      </c>
      <c r="Z14" s="8" t="s">
        <v>53</v>
      </c>
      <c r="AA14" s="11" t="s">
        <v>54</v>
      </c>
      <c r="AB14" s="12">
        <f>Q14/100</f>
        <v>0.15852460000000002</v>
      </c>
    </row>
    <row r="15" spans="1:28" s="4" customFormat="1" ht="13" x14ac:dyDescent="0.3">
      <c r="A15" s="5">
        <v>1976</v>
      </c>
      <c r="B15" s="6" t="s">
        <v>81</v>
      </c>
      <c r="C15" s="7">
        <v>43703</v>
      </c>
      <c r="D15" s="8">
        <v>56</v>
      </c>
      <c r="E15" s="9" t="s">
        <v>49</v>
      </c>
      <c r="F15" s="8" t="s">
        <v>87</v>
      </c>
      <c r="G15" s="11" t="s">
        <v>88</v>
      </c>
      <c r="H15" s="8" t="str">
        <f>"000371"</f>
        <v>000371</v>
      </c>
      <c r="I15" s="7">
        <v>43518</v>
      </c>
      <c r="J15" s="8" t="str">
        <f>"000022"</f>
        <v>000022</v>
      </c>
      <c r="K15" s="7">
        <v>43637</v>
      </c>
      <c r="L15" s="8" t="str">
        <f>"000061"</f>
        <v>000061</v>
      </c>
      <c r="M15" s="7">
        <v>43637</v>
      </c>
      <c r="N15" s="8">
        <v>19</v>
      </c>
      <c r="O15" s="8" t="str">
        <f>"004596"</f>
        <v>004596</v>
      </c>
      <c r="P15" s="7">
        <v>43694</v>
      </c>
      <c r="Q15" s="12">
        <v>5.2542999999999997</v>
      </c>
      <c r="R15" s="12">
        <v>0.49598999999999999</v>
      </c>
      <c r="S15" s="12">
        <v>4.7583099999999998</v>
      </c>
      <c r="T15" s="8">
        <v>163</v>
      </c>
      <c r="U15" s="7">
        <v>43703</v>
      </c>
      <c r="V15" s="8">
        <v>9448446520</v>
      </c>
      <c r="W15" s="11" t="s">
        <v>84</v>
      </c>
      <c r="X15" s="8" t="s">
        <v>89</v>
      </c>
      <c r="Y15" s="11" t="s">
        <v>90</v>
      </c>
      <c r="Z15" s="8" t="s">
        <v>53</v>
      </c>
      <c r="AA15" s="11" t="s">
        <v>54</v>
      </c>
      <c r="AB15" s="12">
        <f>Q15/100</f>
        <v>5.2542999999999999E-2</v>
      </c>
    </row>
    <row r="16" spans="1:28" s="4" customFormat="1" ht="13" x14ac:dyDescent="0.3">
      <c r="A16" s="5">
        <v>1977</v>
      </c>
      <c r="B16" s="6" t="s">
        <v>91</v>
      </c>
      <c r="C16" s="7">
        <v>43761</v>
      </c>
      <c r="D16" s="5">
        <v>56</v>
      </c>
      <c r="E16" s="9" t="s">
        <v>49</v>
      </c>
      <c r="F16" s="8" t="s">
        <v>92</v>
      </c>
      <c r="G16" s="9" t="s">
        <v>93</v>
      </c>
      <c r="H16" s="8" t="str">
        <f>"000368"</f>
        <v>000368</v>
      </c>
      <c r="I16" s="7">
        <v>43518</v>
      </c>
      <c r="J16" s="8" t="str">
        <f>"000043"</f>
        <v>000043</v>
      </c>
      <c r="K16" s="7">
        <v>43729</v>
      </c>
      <c r="L16" s="8" t="str">
        <f>"000136"</f>
        <v>000136</v>
      </c>
      <c r="M16" s="7">
        <v>43729</v>
      </c>
      <c r="N16" s="8">
        <v>19</v>
      </c>
      <c r="O16" s="8" t="str">
        <f>"005832"</f>
        <v>005832</v>
      </c>
      <c r="P16" s="7">
        <v>43755</v>
      </c>
      <c r="Q16" s="10">
        <v>5.2618099999999997</v>
      </c>
      <c r="R16" s="10">
        <v>0.53900000000000003</v>
      </c>
      <c r="S16" s="10">
        <v>4.72281</v>
      </c>
      <c r="T16" s="8">
        <v>13</v>
      </c>
      <c r="U16" s="7">
        <v>43761</v>
      </c>
      <c r="V16" s="8">
        <v>9880640403</v>
      </c>
      <c r="W16" s="9" t="s">
        <v>68</v>
      </c>
      <c r="X16" s="8" t="s">
        <v>94</v>
      </c>
      <c r="Y16" s="9" t="s">
        <v>95</v>
      </c>
      <c r="Z16" s="8" t="s">
        <v>53</v>
      </c>
      <c r="AA16" s="9" t="s">
        <v>54</v>
      </c>
      <c r="AB16" s="10">
        <v>5.2618099999999994E-2</v>
      </c>
    </row>
    <row r="17" spans="1:28" s="4" customFormat="1" ht="13" x14ac:dyDescent="0.3">
      <c r="A17" s="5">
        <v>1978</v>
      </c>
      <c r="B17" s="6" t="s">
        <v>91</v>
      </c>
      <c r="C17" s="7">
        <v>43768</v>
      </c>
      <c r="D17" s="5">
        <v>56</v>
      </c>
      <c r="E17" s="9" t="s">
        <v>49</v>
      </c>
      <c r="F17" s="8" t="s">
        <v>96</v>
      </c>
      <c r="G17" s="9" t="s">
        <v>97</v>
      </c>
      <c r="H17" s="8" t="str">
        <f>"000365"</f>
        <v>000365</v>
      </c>
      <c r="I17" s="7">
        <v>43518</v>
      </c>
      <c r="J17" s="8" t="str">
        <f>"000044"</f>
        <v>000044</v>
      </c>
      <c r="K17" s="7">
        <v>43729</v>
      </c>
      <c r="L17" s="8" t="str">
        <f>"000137"</f>
        <v>000137</v>
      </c>
      <c r="M17" s="7">
        <v>43729</v>
      </c>
      <c r="N17" s="8">
        <v>19</v>
      </c>
      <c r="O17" s="8" t="str">
        <f>"005958"</f>
        <v>005958</v>
      </c>
      <c r="P17" s="7">
        <v>43763</v>
      </c>
      <c r="Q17" s="10">
        <v>5.2590300000000001</v>
      </c>
      <c r="R17" s="10">
        <v>0.53895999999999999</v>
      </c>
      <c r="S17" s="10">
        <v>4.7200699999999998</v>
      </c>
      <c r="T17" s="8">
        <v>13</v>
      </c>
      <c r="U17" s="7">
        <v>43768</v>
      </c>
      <c r="V17" s="8">
        <v>9880640403</v>
      </c>
      <c r="W17" s="9" t="s">
        <v>98</v>
      </c>
      <c r="X17" s="8" t="s">
        <v>99</v>
      </c>
      <c r="Y17" s="9" t="s">
        <v>100</v>
      </c>
      <c r="Z17" s="8" t="s">
        <v>53</v>
      </c>
      <c r="AA17" s="9" t="s">
        <v>54</v>
      </c>
      <c r="AB17" s="10">
        <v>5.25903E-2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2020-01-28T11:50:59Z</dcterms:modified>
</cp:coreProperties>
</file>