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<sst xmlns="http://schemas.openxmlformats.org/spreadsheetml/2006/main" count="172" uniqueCount="96">
  <si>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</si>
  <si>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</si>
  <si>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</si>
  <si>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</si>
  <si>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</si>
  <si>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</si>
  <si>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</si>
  <si>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</si>
  <si>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</si>
  <si>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</si>
  <si>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</si>
  <si>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</si>
  <si>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</si>
  <si>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</si>
  <si>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</si>
  <si>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</si>
  <si>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</si>
  <si>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</si>
  <si>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</si>
  <si>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</si>
  <si>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</si>
  <si>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</si>
  <si>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</si>
  <si>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</si>
  <si>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</si>
  <si>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</si>
  <si>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</si>
  <si>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</si>
  <si>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</si>
  <si>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</si>
  <si>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</si>
  <si>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</si>
  <si>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</si>
  <si>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P3110</t>
  </si>
  <si>
    <t>14th Finance Commission Grant Works</t>
  </si>
  <si>
    <t>ddo209</t>
  </si>
  <si>
    <t xml:space="preserve"> Assistant Executive Engineer Electrical West Zone</t>
  </si>
  <si>
    <t>P2178</t>
  </si>
  <si>
    <t>Works sanctioned by Dy. Mayor</t>
  </si>
  <si>
    <t xml:space="preserve">Executive Engineer-2  M/s KRIDL BBMP(West) </t>
  </si>
  <si>
    <t>P3293</t>
  </si>
  <si>
    <t>14th Finance Commission Works - Drinking Water</t>
  </si>
  <si>
    <t>Executive Engineer-2 KRIDL BBMP (West)</t>
  </si>
  <si>
    <t>ddo206</t>
  </si>
  <si>
    <t xml:space="preserve"> Assistant Executive Engineer Malleswaram West Zone</t>
  </si>
  <si>
    <t xml:space="preserve">Executive Engineer-2 KRIDL BBMP (West) </t>
  </si>
  <si>
    <t>P0287</t>
  </si>
  <si>
    <t>M and R to Electrical Crematoria</t>
  </si>
  <si>
    <t>Gayithri Nagara</t>
  </si>
  <si>
    <t>076-18-000001</t>
  </si>
  <si>
    <t>Maintenance of Electrical Cremitorium at Gayathrinagar in ward no 76</t>
  </si>
  <si>
    <t>P3240</t>
  </si>
  <si>
    <t>Maintenance of Electrical Cremitorium  (Civil Works 13 cremitorium each Rs.10.00 Lakhs)</t>
  </si>
  <si>
    <t>076-17-000048</t>
  </si>
  <si>
    <t>Providing electrical maintenance of furnance, DG set, motors etc., complete at Harischandraghat electric Crematorim.</t>
  </si>
  <si>
    <t>Sree Mamatha Electrical Enterprises</t>
  </si>
  <si>
    <t>076-17-000045</t>
  </si>
  <si>
    <t xml:space="preserve">Providing drinking water works in  Ward No  76  in Malleshwaram Division </t>
  </si>
  <si>
    <t>076-18-000008</t>
  </si>
  <si>
    <t>Providing Drinking water in ward no 76</t>
  </si>
  <si>
    <t>076-17-000044</t>
  </si>
  <si>
    <t>Providing fixing missing name board and painting and writing of name boards gayatrinagara ward 76</t>
  </si>
  <si>
    <t>Girish B K</t>
  </si>
  <si>
    <t>076-16-000002</t>
  </si>
  <si>
    <t>Construction of drain at 5th A main B/w 2nd cross and 3rd cross of D block Rajajinagara 2nd stage and surrounding area in ward No.76-Gayathrinagara</t>
  </si>
  <si>
    <t xml:space="preserve">Sri.D.G.Jagadeesh, </t>
  </si>
  <si>
    <t>076-17-000023</t>
  </si>
  <si>
    <t>Emergency works in Ward No.76-Gayatrinagar</t>
  </si>
  <si>
    <t>B Y Mohan Contractor</t>
  </si>
  <si>
    <t>076-17-000018</t>
  </si>
  <si>
    <t>Improvements of concrete road and drain culverts in 2nd cross Srirampura and surrounding area in ward no 76</t>
  </si>
  <si>
    <t>076-16-000006</t>
  </si>
  <si>
    <t>Filling of Potholes, Wornout Roads and Road cut portion for Asphalt roads in Ward 76.</t>
  </si>
  <si>
    <t xml:space="preserve">M S Venkatesh </t>
  </si>
  <si>
    <t>July</t>
  </si>
  <si>
    <t>076-17-000003</t>
  </si>
  <si>
    <t>Providing and fixing LED bulbs in Ram Mohanpura and Maruthi Extension Gayathrinagar surrounding areas in W N 76</t>
  </si>
  <si>
    <t>The Executive Engineer 2</t>
  </si>
  <si>
    <t>P3075</t>
  </si>
  <si>
    <t>Special comprehensive development works in Bangalore city (Bangalore city in charge Minister Discretionary Grants)</t>
  </si>
  <si>
    <t>076-17-000015</t>
  </si>
  <si>
    <t>Providing and fixing LED bulbs in LN Pura and AD Block Gayathrinagar surrounding areas in W N 76</t>
  </si>
  <si>
    <t>076-17-000011</t>
  </si>
  <si>
    <t>Providing and fixing LED bulbs in C and D block Gayathrinagar suurounding area in W N 76 Gayathrinagar</t>
  </si>
  <si>
    <t>The Executive Engineer-2</t>
  </si>
  <si>
    <t>076-17-000027</t>
  </si>
  <si>
    <t>Drilling of borwell and laying pipeline for water supply Gayathrinagara ward No.76.</t>
  </si>
  <si>
    <t>Sri.Rajavardhan Chowdhary M,</t>
  </si>
  <si>
    <t>October</t>
  </si>
  <si>
    <t>076-17-000036</t>
  </si>
  <si>
    <t>Providing Asphalting to 3rd cross D block from rajkumar road to 13th main D block Gayatrinagar in Ward No.76</t>
  </si>
  <si>
    <t>Sri D Narahari</t>
  </si>
  <si>
    <t>076-17-000034</t>
  </si>
  <si>
    <t>Providing Asphalting to 3rd main D block and surrounding area Gayatrinagara ward no 76</t>
  </si>
  <si>
    <t>076-17-000037</t>
  </si>
  <si>
    <t>Providing Asphalting to 9th cross (old 2nd cross) C block and surrounding area in Ward No.76Gayatrinagar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</si>
</sst>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E12" sqref="E1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2740</v>
      </c>
      <c r="B2" s="6" t="s">
        <v>28</v>
      </c>
      <c r="C2" s="7">
        <v>43566</v>
      </c>
      <c r="D2" s="8">
        <v>76</v>
      </c>
      <c r="E2" s="9" t="s">
        <v>48</v>
      </c>
      <c r="F2" s="8" t="s">
        <v>49</v>
      </c>
      <c r="G2" s="9" t="s">
        <v>50</v>
      </c>
      <c r="H2" s="8" t="str">
        <f>"000007"</f>
        <v>000007</v>
      </c>
      <c r="I2" s="7">
        <v>43197</v>
      </c>
      <c r="J2" s="8" t="str">
        <f>"000010"</f>
        <v>000010</v>
      </c>
      <c r="K2" s="7">
        <v>43251</v>
      </c>
      <c r="L2" s="8" t="str">
        <f>"000077"</f>
        <v>000077</v>
      </c>
      <c r="M2" s="7">
        <v>43256</v>
      </c>
      <c r="N2" s="8">
        <v>18</v>
      </c>
      <c r="O2" s="8" t="str">
        <f>"000194"</f>
        <v>000194</v>
      </c>
      <c r="P2" s="7">
        <v>43563</v>
      </c>
      <c r="Q2" s="10">
        <v>9.9995999999999992</v>
      </c>
      <c r="R2" s="10">
        <v>1.2996000000000001</v>
      </c>
      <c r="S2" s="10">
        <v>8.6999999999999993</v>
      </c>
      <c r="T2" s="8">
        <v>11</v>
      </c>
      <c r="U2" s="7">
        <v>43566</v>
      </c>
      <c r="V2" s="8">
        <v>8022975610</v>
      </c>
      <c r="W2" s="9" t="s">
        <v>42</v>
      </c>
      <c r="X2" s="8" t="s">
        <v>51</v>
      </c>
      <c r="Y2" s="9" t="s">
        <v>52</v>
      </c>
      <c r="Z2" s="8" t="s">
        <v>43</v>
      </c>
      <c r="AA2" s="9" t="s">
        <v>44</v>
      </c>
      <c r="AB2" s="10">
        <f t="shared" ref="AB2:AB9" si="0">Q2/100</f>
        <v>9.9995999999999988E-2</v>
      </c>
    </row>
    <row r="3" spans="1:28" s="4" customFormat="1" ht="13" x14ac:dyDescent="0.3">
      <c r="A3" s="5">
        <v>2741</v>
      </c>
      <c r="B3" s="6" t="s">
        <v>28</v>
      </c>
      <c r="C3" s="7">
        <v>43566</v>
      </c>
      <c r="D3" s="8">
        <v>76</v>
      </c>
      <c r="E3" s="9" t="s">
        <v>48</v>
      </c>
      <c r="F3" s="8" t="s">
        <v>53</v>
      </c>
      <c r="G3" s="9" t="s">
        <v>54</v>
      </c>
      <c r="H3" s="8" t="str">
        <f>"000135"</f>
        <v>000135</v>
      </c>
      <c r="I3" s="7">
        <v>43160</v>
      </c>
      <c r="J3" s="8" t="str">
        <f>"000032"</f>
        <v>000032</v>
      </c>
      <c r="K3" s="7">
        <v>43279</v>
      </c>
      <c r="L3" s="8" t="str">
        <f>"000032"</f>
        <v>000032</v>
      </c>
      <c r="M3" s="7">
        <v>43279</v>
      </c>
      <c r="N3" s="8">
        <v>17</v>
      </c>
      <c r="O3" s="8" t="str">
        <f>"000195"</f>
        <v>000195</v>
      </c>
      <c r="P3" s="7">
        <v>43563</v>
      </c>
      <c r="Q3" s="10">
        <v>15.18666</v>
      </c>
      <c r="R3" s="10">
        <v>1.91353</v>
      </c>
      <c r="S3" s="10">
        <v>13.27313</v>
      </c>
      <c r="T3" s="8">
        <v>11</v>
      </c>
      <c r="U3" s="7">
        <v>43566</v>
      </c>
      <c r="V3" s="8">
        <v>9845007123</v>
      </c>
      <c r="W3" s="9" t="s">
        <v>55</v>
      </c>
      <c r="X3" s="8" t="s">
        <v>46</v>
      </c>
      <c r="Y3" s="9" t="s">
        <v>47</v>
      </c>
      <c r="Z3" s="8" t="s">
        <v>35</v>
      </c>
      <c r="AA3" s="9" t="s">
        <v>36</v>
      </c>
      <c r="AB3" s="10">
        <f t="shared" si="0"/>
        <v>0.15186659999999999</v>
      </c>
    </row>
    <row r="4" spans="1:28" s="4" customFormat="1" ht="13" x14ac:dyDescent="0.3">
      <c r="A4" s="5">
        <v>2742</v>
      </c>
      <c r="B4" s="6" t="s">
        <v>32</v>
      </c>
      <c r="C4" s="7">
        <v>43606</v>
      </c>
      <c r="D4" s="8">
        <v>76</v>
      </c>
      <c r="E4" s="9" t="s">
        <v>48</v>
      </c>
      <c r="F4" s="8" t="s">
        <v>58</v>
      </c>
      <c r="G4" s="9" t="s">
        <v>59</v>
      </c>
      <c r="H4" s="8" t="str">
        <f>"000279"</f>
        <v>000279</v>
      </c>
      <c r="I4" s="7">
        <v>43379</v>
      </c>
      <c r="J4" s="8" t="str">
        <f>"000068"</f>
        <v>000068</v>
      </c>
      <c r="K4" s="7">
        <v>43409</v>
      </c>
      <c r="L4" s="8" t="str">
        <f>"000247"</f>
        <v>000247</v>
      </c>
      <c r="M4" s="7">
        <v>43469</v>
      </c>
      <c r="N4" s="8">
        <v>18</v>
      </c>
      <c r="O4" s="8" t="str">
        <f>"001786"</f>
        <v>001786</v>
      </c>
      <c r="P4" s="7">
        <v>43603</v>
      </c>
      <c r="Q4" s="10">
        <v>19.890599999999999</v>
      </c>
      <c r="R4" s="10">
        <v>2.0467</v>
      </c>
      <c r="S4" s="10">
        <v>17.843900000000001</v>
      </c>
      <c r="T4" s="8">
        <v>53</v>
      </c>
      <c r="U4" s="7">
        <v>43606</v>
      </c>
      <c r="V4" s="8">
        <v>8022975610</v>
      </c>
      <c r="W4" s="9" t="s">
        <v>45</v>
      </c>
      <c r="X4" s="8" t="s">
        <v>40</v>
      </c>
      <c r="Y4" s="9" t="s">
        <v>41</v>
      </c>
      <c r="Z4" s="8" t="s">
        <v>43</v>
      </c>
      <c r="AA4" s="9" t="s">
        <v>44</v>
      </c>
      <c r="AB4" s="10">
        <f t="shared" si="0"/>
        <v>0.198906</v>
      </c>
    </row>
    <row r="5" spans="1:28" s="4" customFormat="1" ht="13" x14ac:dyDescent="0.3">
      <c r="A5" s="5">
        <v>2743</v>
      </c>
      <c r="B5" s="6" t="s">
        <v>32</v>
      </c>
      <c r="C5" s="7">
        <v>43609</v>
      </c>
      <c r="D5" s="8">
        <v>76</v>
      </c>
      <c r="E5" s="9" t="s">
        <v>48</v>
      </c>
      <c r="F5" s="8" t="s">
        <v>60</v>
      </c>
      <c r="G5" s="9" t="s">
        <v>61</v>
      </c>
      <c r="H5" s="8" t="str">
        <f>"000042"</f>
        <v>000042</v>
      </c>
      <c r="I5" s="7">
        <v>43034</v>
      </c>
      <c r="J5" s="8" t="str">
        <f>"000013"</f>
        <v>000013</v>
      </c>
      <c r="K5" s="7">
        <v>43035</v>
      </c>
      <c r="L5" s="8" t="str">
        <f>"000014"</f>
        <v>000014</v>
      </c>
      <c r="M5" s="7">
        <v>43038</v>
      </c>
      <c r="N5" s="8">
        <v>17</v>
      </c>
      <c r="O5" s="8" t="str">
        <f>"001928"</f>
        <v>001928</v>
      </c>
      <c r="P5" s="7">
        <v>43607</v>
      </c>
      <c r="Q5" s="10">
        <v>13.67595</v>
      </c>
      <c r="R5" s="10">
        <v>0.86255000000000004</v>
      </c>
      <c r="S5" s="10">
        <v>12.8134</v>
      </c>
      <c r="T5" s="8">
        <v>57</v>
      </c>
      <c r="U5" s="7">
        <v>43609</v>
      </c>
      <c r="V5" s="8">
        <v>9845457950</v>
      </c>
      <c r="W5" s="9" t="s">
        <v>62</v>
      </c>
      <c r="X5" s="8" t="s">
        <v>30</v>
      </c>
      <c r="Y5" s="9" t="s">
        <v>31</v>
      </c>
      <c r="Z5" s="8" t="s">
        <v>43</v>
      </c>
      <c r="AA5" s="9" t="s">
        <v>44</v>
      </c>
      <c r="AB5" s="10">
        <f t="shared" si="0"/>
        <v>0.13675950000000001</v>
      </c>
    </row>
    <row r="6" spans="1:28" s="4" customFormat="1" ht="13" x14ac:dyDescent="0.3">
      <c r="A6" s="5">
        <v>2744</v>
      </c>
      <c r="B6" s="6" t="s">
        <v>32</v>
      </c>
      <c r="C6" s="7">
        <v>43609</v>
      </c>
      <c r="D6" s="8">
        <v>76</v>
      </c>
      <c r="E6" s="9" t="s">
        <v>48</v>
      </c>
      <c r="F6" s="8" t="s">
        <v>63</v>
      </c>
      <c r="G6" s="9" t="s">
        <v>64</v>
      </c>
      <c r="H6" s="8" t="str">
        <f>"000040"</f>
        <v>000040</v>
      </c>
      <c r="I6" s="7">
        <v>43034</v>
      </c>
      <c r="J6" s="8" t="str">
        <f>"000012"</f>
        <v>000012</v>
      </c>
      <c r="K6" s="7">
        <v>43035</v>
      </c>
      <c r="L6" s="8" t="str">
        <f>"000015"</f>
        <v>000015</v>
      </c>
      <c r="M6" s="7">
        <v>43038</v>
      </c>
      <c r="N6" s="8">
        <v>16</v>
      </c>
      <c r="O6" s="8" t="str">
        <f>"001929"</f>
        <v>001929</v>
      </c>
      <c r="P6" s="7">
        <v>43607</v>
      </c>
      <c r="Q6" s="10">
        <v>9.9314999999999998</v>
      </c>
      <c r="R6" s="10">
        <v>1.03745</v>
      </c>
      <c r="S6" s="10">
        <v>8.89405</v>
      </c>
      <c r="T6" s="8">
        <v>57</v>
      </c>
      <c r="U6" s="7">
        <v>43609</v>
      </c>
      <c r="V6" s="8">
        <v>7019146700</v>
      </c>
      <c r="W6" s="9" t="s">
        <v>65</v>
      </c>
      <c r="X6" s="8" t="s">
        <v>30</v>
      </c>
      <c r="Y6" s="9" t="s">
        <v>31</v>
      </c>
      <c r="Z6" s="8" t="s">
        <v>43</v>
      </c>
      <c r="AA6" s="9" t="s">
        <v>44</v>
      </c>
      <c r="AB6" s="10">
        <f t="shared" si="0"/>
        <v>9.9315000000000001E-2</v>
      </c>
    </row>
    <row r="7" spans="1:28" s="4" customFormat="1" ht="13" x14ac:dyDescent="0.3">
      <c r="A7" s="5">
        <v>2745</v>
      </c>
      <c r="B7" s="6" t="s">
        <v>32</v>
      </c>
      <c r="C7" s="7">
        <v>43615</v>
      </c>
      <c r="D7" s="8">
        <v>76</v>
      </c>
      <c r="E7" s="9" t="s">
        <v>48</v>
      </c>
      <c r="F7" s="8" t="s">
        <v>66</v>
      </c>
      <c r="G7" s="9" t="s">
        <v>67</v>
      </c>
      <c r="H7" s="8" t="str">
        <f>"000041"</f>
        <v>000041</v>
      </c>
      <c r="I7" s="7">
        <v>43034</v>
      </c>
      <c r="J7" s="8" t="str">
        <f>"000011"</f>
        <v>000011</v>
      </c>
      <c r="K7" s="7">
        <v>43035</v>
      </c>
      <c r="L7" s="8" t="str">
        <f>"000039"</f>
        <v>000039</v>
      </c>
      <c r="M7" s="7">
        <v>43047</v>
      </c>
      <c r="N7" s="8">
        <v>17</v>
      </c>
      <c r="O7" s="8" t="str">
        <f>"002143"</f>
        <v>002143</v>
      </c>
      <c r="P7" s="7">
        <v>43613</v>
      </c>
      <c r="Q7" s="10">
        <v>4.62</v>
      </c>
      <c r="R7" s="10">
        <v>0.19325000000000001</v>
      </c>
      <c r="S7" s="10">
        <v>4.4267500000000002</v>
      </c>
      <c r="T7" s="8">
        <v>65</v>
      </c>
      <c r="U7" s="7">
        <v>43615</v>
      </c>
      <c r="V7" s="8">
        <v>9448510054</v>
      </c>
      <c r="W7" s="9" t="s">
        <v>68</v>
      </c>
      <c r="X7" s="8" t="s">
        <v>30</v>
      </c>
      <c r="Y7" s="9" t="s">
        <v>31</v>
      </c>
      <c r="Z7" s="8" t="s">
        <v>43</v>
      </c>
      <c r="AA7" s="9" t="s">
        <v>44</v>
      </c>
      <c r="AB7" s="10">
        <f t="shared" si="0"/>
        <v>4.6199999999999998E-2</v>
      </c>
    </row>
    <row r="8" spans="1:28" s="4" customFormat="1" ht="13" x14ac:dyDescent="0.3">
      <c r="A8" s="5">
        <v>2746</v>
      </c>
      <c r="B8" s="6" t="s">
        <v>32</v>
      </c>
      <c r="C8" s="7">
        <v>43615</v>
      </c>
      <c r="D8" s="8">
        <v>76</v>
      </c>
      <c r="E8" s="9" t="s">
        <v>48</v>
      </c>
      <c r="F8" s="8" t="s">
        <v>69</v>
      </c>
      <c r="G8" s="9" t="s">
        <v>70</v>
      </c>
      <c r="H8" s="8" t="str">
        <f>"000022"</f>
        <v>000022</v>
      </c>
      <c r="I8" s="7">
        <v>42992</v>
      </c>
      <c r="J8" s="8" t="str">
        <f>"000021"</f>
        <v>000021</v>
      </c>
      <c r="K8" s="7">
        <v>43043</v>
      </c>
      <c r="L8" s="8" t="str">
        <f>"000042"</f>
        <v>000042</v>
      </c>
      <c r="M8" s="7">
        <v>43057</v>
      </c>
      <c r="N8" s="8">
        <v>17</v>
      </c>
      <c r="O8" s="8" t="str">
        <f>"002151"</f>
        <v>002151</v>
      </c>
      <c r="P8" s="7">
        <v>43613</v>
      </c>
      <c r="Q8" s="10">
        <v>49.171700000000001</v>
      </c>
      <c r="R8" s="10">
        <v>6.2514000000000003</v>
      </c>
      <c r="S8" s="10">
        <v>42.920299999999997</v>
      </c>
      <c r="T8" s="8">
        <v>65</v>
      </c>
      <c r="U8" s="7">
        <v>43615</v>
      </c>
      <c r="V8" s="8">
        <v>9972754772</v>
      </c>
      <c r="W8" s="9" t="s">
        <v>45</v>
      </c>
      <c r="X8" s="8" t="s">
        <v>37</v>
      </c>
      <c r="Y8" s="9" t="s">
        <v>38</v>
      </c>
      <c r="Z8" s="8" t="s">
        <v>43</v>
      </c>
      <c r="AA8" s="9" t="s">
        <v>44</v>
      </c>
      <c r="AB8" s="10">
        <f t="shared" si="0"/>
        <v>0.49171700000000002</v>
      </c>
    </row>
    <row r="9" spans="1:28" s="4" customFormat="1" ht="13" x14ac:dyDescent="0.3">
      <c r="A9" s="5">
        <v>2747</v>
      </c>
      <c r="B9" s="6" t="s">
        <v>32</v>
      </c>
      <c r="C9" s="7">
        <v>43615</v>
      </c>
      <c r="D9" s="8">
        <v>76</v>
      </c>
      <c r="E9" s="9" t="s">
        <v>48</v>
      </c>
      <c r="F9" s="8" t="s">
        <v>71</v>
      </c>
      <c r="G9" s="9" t="s">
        <v>72</v>
      </c>
      <c r="H9" s="8" t="str">
        <f>"000090"</f>
        <v>000090</v>
      </c>
      <c r="I9" s="7">
        <v>43058</v>
      </c>
      <c r="J9" s="8" t="str">
        <f>"000024"</f>
        <v>000024</v>
      </c>
      <c r="K9" s="7">
        <v>43062</v>
      </c>
      <c r="L9" s="8" t="str">
        <f>"000046"</f>
        <v>000046</v>
      </c>
      <c r="M9" s="7">
        <v>43069</v>
      </c>
      <c r="N9" s="8">
        <v>16</v>
      </c>
      <c r="O9" s="8" t="str">
        <f>"002204"</f>
        <v>002204</v>
      </c>
      <c r="P9" s="7">
        <v>43613</v>
      </c>
      <c r="Q9" s="10">
        <v>9.8980999999999995</v>
      </c>
      <c r="R9" s="10">
        <v>0.71145000000000003</v>
      </c>
      <c r="S9" s="10">
        <v>9.1866500000000002</v>
      </c>
      <c r="T9" s="8">
        <v>65</v>
      </c>
      <c r="U9" s="7">
        <v>43615</v>
      </c>
      <c r="V9" s="8">
        <v>8022975610</v>
      </c>
      <c r="W9" s="9" t="s">
        <v>73</v>
      </c>
      <c r="X9" s="8" t="s">
        <v>30</v>
      </c>
      <c r="Y9" s="9" t="s">
        <v>31</v>
      </c>
      <c r="Z9" s="8" t="s">
        <v>43</v>
      </c>
      <c r="AA9" s="9" t="s">
        <v>44</v>
      </c>
      <c r="AB9" s="10">
        <f t="shared" si="0"/>
        <v>9.8981E-2</v>
      </c>
    </row>
    <row r="10" spans="1:28" s="4" customFormat="1" ht="13" x14ac:dyDescent="0.3">
      <c r="A10" s="5">
        <v>2748</v>
      </c>
      <c r="B10" s="6" t="s">
        <v>29</v>
      </c>
      <c r="C10" s="7">
        <v>43628</v>
      </c>
      <c r="D10" s="8">
        <v>76</v>
      </c>
      <c r="E10" s="9" t="s">
        <v>48</v>
      </c>
      <c r="F10" s="8" t="s">
        <v>56</v>
      </c>
      <c r="G10" s="9" t="s">
        <v>57</v>
      </c>
      <c r="H10" s="8" t="str">
        <f>"000337"</f>
        <v>000337</v>
      </c>
      <c r="I10" s="7">
        <v>43473</v>
      </c>
      <c r="J10" s="8" t="str">
        <f>"000101"</f>
        <v>000101</v>
      </c>
      <c r="K10" s="7">
        <v>43532</v>
      </c>
      <c r="L10" s="8" t="str">
        <f>"000291"</f>
        <v>000291</v>
      </c>
      <c r="M10" s="7">
        <v>43552</v>
      </c>
      <c r="N10" s="8">
        <v>17</v>
      </c>
      <c r="O10" s="8" t="str">
        <f>"002517"</f>
        <v>002517</v>
      </c>
      <c r="P10" s="7">
        <v>43622</v>
      </c>
      <c r="Q10" s="10">
        <v>12.991199999999999</v>
      </c>
      <c r="R10" s="10">
        <v>1.3654999999999999</v>
      </c>
      <c r="S10" s="10">
        <v>11.6257</v>
      </c>
      <c r="T10" s="8">
        <v>78</v>
      </c>
      <c r="U10" s="7">
        <v>43628</v>
      </c>
      <c r="V10" s="8">
        <v>8022975610</v>
      </c>
      <c r="W10" s="9" t="s">
        <v>39</v>
      </c>
      <c r="X10" s="8" t="s">
        <v>33</v>
      </c>
      <c r="Y10" s="9" t="s">
        <v>34</v>
      </c>
      <c r="Z10" s="8" t="s">
        <v>43</v>
      </c>
      <c r="AA10" s="9" t="s">
        <v>44</v>
      </c>
      <c r="AB10" s="10">
        <v>0.129912</v>
      </c>
    </row>
    <row r="11" spans="1:28" s="4" customFormat="1" ht="13" x14ac:dyDescent="0.3">
      <c r="A11" s="5">
        <v>2749</v>
      </c>
      <c r="B11" s="6" t="s">
        <v>74</v>
      </c>
      <c r="C11" s="7">
        <v>43647</v>
      </c>
      <c r="D11" s="8">
        <v>76</v>
      </c>
      <c r="E11" s="9" t="s">
        <v>48</v>
      </c>
      <c r="F11" s="8" t="s">
        <v>75</v>
      </c>
      <c r="G11" s="11" t="s">
        <v>76</v>
      </c>
      <c r="H11" s="8" t="str">
        <f>"000101"</f>
        <v>000101</v>
      </c>
      <c r="I11" s="7">
        <v>43124</v>
      </c>
      <c r="J11" s="8" t="str">
        <f>"000109"</f>
        <v>000109</v>
      </c>
      <c r="K11" s="7">
        <v>43173</v>
      </c>
      <c r="L11" s="8" t="str">
        <f>"000137"</f>
        <v>000137</v>
      </c>
      <c r="M11" s="7">
        <v>43173</v>
      </c>
      <c r="N11" s="8">
        <v>17</v>
      </c>
      <c r="O11" s="8" t="str">
        <f>"002982"</f>
        <v>002982</v>
      </c>
      <c r="P11" s="7">
        <v>43640</v>
      </c>
      <c r="Q11" s="12">
        <v>99.782449999999997</v>
      </c>
      <c r="R11" s="12">
        <v>12.574759999999999</v>
      </c>
      <c r="S11" s="12">
        <v>87.207689999999999</v>
      </c>
      <c r="T11" s="8">
        <v>100</v>
      </c>
      <c r="U11" s="7">
        <v>43647</v>
      </c>
      <c r="V11" s="8">
        <v>9845273024</v>
      </c>
      <c r="W11" s="11" t="s">
        <v>77</v>
      </c>
      <c r="X11" s="8" t="s">
        <v>78</v>
      </c>
      <c r="Y11" s="11" t="s">
        <v>79</v>
      </c>
      <c r="Z11" s="8" t="s">
        <v>35</v>
      </c>
      <c r="AA11" s="11" t="s">
        <v>36</v>
      </c>
      <c r="AB11" s="12">
        <f>Q11/100</f>
        <v>0.9978245</v>
      </c>
    </row>
    <row r="12" spans="1:28" s="4" customFormat="1" ht="13" x14ac:dyDescent="0.3">
      <c r="A12" s="5">
        <v>2750</v>
      </c>
      <c r="B12" s="6" t="s">
        <v>74</v>
      </c>
      <c r="C12" s="7">
        <v>43647</v>
      </c>
      <c r="D12" s="8">
        <v>76</v>
      </c>
      <c r="E12" s="9" t="s">
        <v>48</v>
      </c>
      <c r="F12" s="8" t="s">
        <v>80</v>
      </c>
      <c r="G12" s="11" t="s">
        <v>81</v>
      </c>
      <c r="H12" s="8" t="str">
        <f>"000100"</f>
        <v>000100</v>
      </c>
      <c r="I12" s="7">
        <v>43124</v>
      </c>
      <c r="J12" s="8" t="str">
        <f>"000111"</f>
        <v>000111</v>
      </c>
      <c r="K12" s="7">
        <v>43173</v>
      </c>
      <c r="L12" s="8" t="str">
        <f>"000139"</f>
        <v>000139</v>
      </c>
      <c r="M12" s="7">
        <v>43173</v>
      </c>
      <c r="N12" s="8">
        <v>17</v>
      </c>
      <c r="O12" s="8" t="str">
        <f>"002983"</f>
        <v>002983</v>
      </c>
      <c r="P12" s="7">
        <v>43640</v>
      </c>
      <c r="Q12" s="12">
        <v>99.782449999999997</v>
      </c>
      <c r="R12" s="12">
        <v>12.574759999999999</v>
      </c>
      <c r="S12" s="12">
        <v>87.207689999999999</v>
      </c>
      <c r="T12" s="8">
        <v>100</v>
      </c>
      <c r="U12" s="7">
        <v>43647</v>
      </c>
      <c r="V12" s="8">
        <v>9845273024</v>
      </c>
      <c r="W12" s="11" t="s">
        <v>77</v>
      </c>
      <c r="X12" s="8" t="s">
        <v>78</v>
      </c>
      <c r="Y12" s="11" t="s">
        <v>79</v>
      </c>
      <c r="Z12" s="8" t="s">
        <v>35</v>
      </c>
      <c r="AA12" s="11" t="s">
        <v>36</v>
      </c>
      <c r="AB12" s="12">
        <f>Q12/100</f>
        <v>0.9978245</v>
      </c>
    </row>
    <row r="13" spans="1:28" s="4" customFormat="1" ht="13" x14ac:dyDescent="0.3">
      <c r="A13" s="5">
        <v>2751</v>
      </c>
      <c r="B13" s="6" t="s">
        <v>74</v>
      </c>
      <c r="C13" s="7">
        <v>43647</v>
      </c>
      <c r="D13" s="8">
        <v>76</v>
      </c>
      <c r="E13" s="9" t="s">
        <v>48</v>
      </c>
      <c r="F13" s="8" t="s">
        <v>82</v>
      </c>
      <c r="G13" s="11" t="s">
        <v>83</v>
      </c>
      <c r="H13" s="8" t="str">
        <f>"000099"</f>
        <v>000099</v>
      </c>
      <c r="I13" s="7">
        <v>43124</v>
      </c>
      <c r="J13" s="8" t="str">
        <f>"000110"</f>
        <v>000110</v>
      </c>
      <c r="K13" s="7">
        <v>43173</v>
      </c>
      <c r="L13" s="8" t="str">
        <f>"000138"</f>
        <v>000138</v>
      </c>
      <c r="M13" s="7">
        <v>43173</v>
      </c>
      <c r="N13" s="8">
        <v>17</v>
      </c>
      <c r="O13" s="8" t="str">
        <f>"003078"</f>
        <v>003078</v>
      </c>
      <c r="P13" s="7">
        <v>43640</v>
      </c>
      <c r="Q13" s="12">
        <v>99.812479999999994</v>
      </c>
      <c r="R13" s="12">
        <v>12.578250000000001</v>
      </c>
      <c r="S13" s="12">
        <v>87.234229999999997</v>
      </c>
      <c r="T13" s="8">
        <v>100</v>
      </c>
      <c r="U13" s="7">
        <v>43647</v>
      </c>
      <c r="V13" s="8">
        <v>9845273024</v>
      </c>
      <c r="W13" s="11" t="s">
        <v>84</v>
      </c>
      <c r="X13" s="8" t="s">
        <v>78</v>
      </c>
      <c r="Y13" s="11" t="s">
        <v>79</v>
      </c>
      <c r="Z13" s="8" t="s">
        <v>35</v>
      </c>
      <c r="AA13" s="11" t="s">
        <v>36</v>
      </c>
      <c r="AB13" s="12">
        <f>Q13/100</f>
        <v>0.99812479999999992</v>
      </c>
    </row>
    <row r="14" spans="1:28" s="4" customFormat="1" ht="13" x14ac:dyDescent="0.3">
      <c r="A14" s="5">
        <v>2752</v>
      </c>
      <c r="B14" s="6" t="s">
        <v>74</v>
      </c>
      <c r="C14" s="7">
        <v>43664</v>
      </c>
      <c r="D14" s="8">
        <v>76</v>
      </c>
      <c r="E14" s="9" t="s">
        <v>48</v>
      </c>
      <c r="F14" s="8" t="s">
        <v>85</v>
      </c>
      <c r="G14" s="11" t="s">
        <v>86</v>
      </c>
      <c r="H14" s="8" t="str">
        <f>"000009"</f>
        <v>000009</v>
      </c>
      <c r="I14" s="7">
        <v>42964</v>
      </c>
      <c r="J14" s="8" t="str">
        <f>"000011"</f>
        <v>000011</v>
      </c>
      <c r="K14" s="7">
        <v>43252</v>
      </c>
      <c r="L14" s="8" t="str">
        <f>"000115"</f>
        <v>000115</v>
      </c>
      <c r="M14" s="7">
        <v>43299</v>
      </c>
      <c r="N14" s="8">
        <v>17</v>
      </c>
      <c r="O14" s="8" t="str">
        <f>"003517"</f>
        <v>003517</v>
      </c>
      <c r="P14" s="7">
        <v>43663</v>
      </c>
      <c r="Q14" s="12">
        <v>8.9795999999999996</v>
      </c>
      <c r="R14" s="12">
        <v>0.45345000000000002</v>
      </c>
      <c r="S14" s="12">
        <v>8.5261499999999995</v>
      </c>
      <c r="T14" s="8">
        <v>116</v>
      </c>
      <c r="U14" s="7">
        <v>43664</v>
      </c>
      <c r="V14" s="8">
        <v>8022975610</v>
      </c>
      <c r="W14" s="11" t="s">
        <v>87</v>
      </c>
      <c r="X14" s="8" t="s">
        <v>30</v>
      </c>
      <c r="Y14" s="11" t="s">
        <v>31</v>
      </c>
      <c r="Z14" s="8" t="s">
        <v>43</v>
      </c>
      <c r="AA14" s="11" t="s">
        <v>44</v>
      </c>
      <c r="AB14" s="12">
        <f>Q14/100</f>
        <v>8.9796000000000001E-2</v>
      </c>
    </row>
    <row r="15" spans="1:28" s="4" customFormat="1" ht="13" x14ac:dyDescent="0.3">
      <c r="A15" s="5">
        <v>2753</v>
      </c>
      <c r="B15" s="6" t="s">
        <v>88</v>
      </c>
      <c r="C15" s="7">
        <v>43757</v>
      </c>
      <c r="D15" s="5">
        <v>76</v>
      </c>
      <c r="E15" s="9" t="s">
        <v>48</v>
      </c>
      <c r="F15" s="8" t="s">
        <v>89</v>
      </c>
      <c r="G15" s="9" t="s">
        <v>90</v>
      </c>
      <c r="H15" s="8" t="str">
        <f>"000104"</f>
        <v>000104</v>
      </c>
      <c r="I15" s="7">
        <v>43094</v>
      </c>
      <c r="J15" s="8" t="str">
        <f>"000060"</f>
        <v>000060</v>
      </c>
      <c r="K15" s="7">
        <v>43145</v>
      </c>
      <c r="L15" s="8" t="str">
        <f>"000131"</f>
        <v>000131</v>
      </c>
      <c r="M15" s="7">
        <v>43179</v>
      </c>
      <c r="N15" s="8">
        <v>17</v>
      </c>
      <c r="O15" s="8" t="str">
        <f>"005586"</f>
        <v>005586</v>
      </c>
      <c r="P15" s="7">
        <v>43739</v>
      </c>
      <c r="Q15" s="10">
        <v>18.893049999999999</v>
      </c>
      <c r="R15" s="10">
        <v>2.0179</v>
      </c>
      <c r="S15" s="10">
        <v>16.875150000000001</v>
      </c>
      <c r="T15" s="8">
        <v>13</v>
      </c>
      <c r="U15" s="7">
        <v>43757</v>
      </c>
      <c r="V15" s="8">
        <v>8022975610</v>
      </c>
      <c r="W15" s="9" t="s">
        <v>91</v>
      </c>
      <c r="X15" s="8" t="s">
        <v>30</v>
      </c>
      <c r="Y15" s="9" t="s">
        <v>31</v>
      </c>
      <c r="Z15" s="8" t="s">
        <v>43</v>
      </c>
      <c r="AA15" s="9" t="s">
        <v>44</v>
      </c>
      <c r="AB15" s="10">
        <v>0.1889305</v>
      </c>
    </row>
    <row r="16" spans="1:28" s="4" customFormat="1" ht="13" x14ac:dyDescent="0.3">
      <c r="A16" s="5">
        <v>2754</v>
      </c>
      <c r="B16" s="6" t="s">
        <v>88</v>
      </c>
      <c r="C16" s="7">
        <v>43757</v>
      </c>
      <c r="D16" s="5">
        <v>76</v>
      </c>
      <c r="E16" s="9" t="s">
        <v>48</v>
      </c>
      <c r="F16" s="8" t="s">
        <v>92</v>
      </c>
      <c r="G16" s="9" t="s">
        <v>93</v>
      </c>
      <c r="H16" s="8" t="str">
        <f>"000102"</f>
        <v>000102</v>
      </c>
      <c r="I16" s="7">
        <v>43094</v>
      </c>
      <c r="J16" s="8" t="str">
        <f>"000061"</f>
        <v>000061</v>
      </c>
      <c r="K16" s="7">
        <v>43145</v>
      </c>
      <c r="L16" s="8" t="str">
        <f>"000132"</f>
        <v>000132</v>
      </c>
      <c r="M16" s="7">
        <v>43179</v>
      </c>
      <c r="N16" s="8">
        <v>17</v>
      </c>
      <c r="O16" s="8" t="str">
        <f>"005587"</f>
        <v>005587</v>
      </c>
      <c r="P16" s="7">
        <v>43739</v>
      </c>
      <c r="Q16" s="10">
        <v>14.073</v>
      </c>
      <c r="R16" s="10">
        <v>1.4977</v>
      </c>
      <c r="S16" s="10">
        <v>12.5753</v>
      </c>
      <c r="T16" s="8">
        <v>13</v>
      </c>
      <c r="U16" s="7">
        <v>43757</v>
      </c>
      <c r="V16" s="8">
        <v>8022975610</v>
      </c>
      <c r="W16" s="9" t="s">
        <v>91</v>
      </c>
      <c r="X16" s="8" t="s">
        <v>30</v>
      </c>
      <c r="Y16" s="9" t="s">
        <v>31</v>
      </c>
      <c r="Z16" s="8" t="s">
        <v>43</v>
      </c>
      <c r="AA16" s="9" t="s">
        <v>44</v>
      </c>
      <c r="AB16" s="10">
        <v>0.14072999999999999</v>
      </c>
    </row>
    <row r="17" spans="1:28" s="4" customFormat="1" ht="13" x14ac:dyDescent="0.3">
      <c r="A17" s="5">
        <v>2755</v>
      </c>
      <c r="B17" s="6" t="s">
        <v>88</v>
      </c>
      <c r="C17" s="7">
        <v>43757</v>
      </c>
      <c r="D17" s="5">
        <v>76</v>
      </c>
      <c r="E17" s="9" t="s">
        <v>48</v>
      </c>
      <c r="F17" s="8" t="s">
        <v>94</v>
      </c>
      <c r="G17" s="9" t="s">
        <v>95</v>
      </c>
      <c r="H17" s="8" t="str">
        <f>"000100"</f>
        <v>000100</v>
      </c>
      <c r="I17" s="7">
        <v>43094</v>
      </c>
      <c r="J17" s="8" t="str">
        <f>"000059"</f>
        <v>000059</v>
      </c>
      <c r="K17" s="7">
        <v>43145</v>
      </c>
      <c r="L17" s="8" t="str">
        <f>"000133"</f>
        <v>000133</v>
      </c>
      <c r="M17" s="7">
        <v>43179</v>
      </c>
      <c r="N17" s="8">
        <v>17</v>
      </c>
      <c r="O17" s="8" t="str">
        <f>"005588"</f>
        <v>005588</v>
      </c>
      <c r="P17" s="7">
        <v>43739</v>
      </c>
      <c r="Q17" s="10">
        <v>18.8019</v>
      </c>
      <c r="R17" s="10">
        <v>2.0092500000000002</v>
      </c>
      <c r="S17" s="10">
        <v>16.792649999999998</v>
      </c>
      <c r="T17" s="8">
        <v>13</v>
      </c>
      <c r="U17" s="7">
        <v>43757</v>
      </c>
      <c r="V17" s="8">
        <v>8022975610</v>
      </c>
      <c r="W17" s="9" t="s">
        <v>91</v>
      </c>
      <c r="X17" s="8" t="s">
        <v>30</v>
      </c>
      <c r="Y17" s="9" t="s">
        <v>31</v>
      </c>
      <c r="Z17" s="8" t="s">
        <v>43</v>
      </c>
      <c r="AA17" s="9" t="s">
        <v>44</v>
      </c>
      <c r="AB17" s="10">
        <v>0.18801899999999999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2020-01-28T12:01:44Z</dcterms:modified>
</cp:coreProperties>
</file>