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<sst xmlns="http://schemas.openxmlformats.org/spreadsheetml/2006/main" count="181" uniqueCount="98">
  <si>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</si>
  <si>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</si>
  <si>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</si>
  <si>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</si>
  <si>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</si>
  <si>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</si>
  <si>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</si>
  <si>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</si>
  <si>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</si>
  <si>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</si>
  <si>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</si>
  <si>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</si>
  <si>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</si>
  <si>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</si>
  <si>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</si>
  <si>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</si>
  <si>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</si>
  <si>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</si>
  <si>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</si>
  <si>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</si>
  <si>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</si>
  <si>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</si>
  <si>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</si>
  <si>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</si>
  <si>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</si>
  <si>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</si>
  <si>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</si>
  <si>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</si>
  <si>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</si>
  <si>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</si>
  <si>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</si>
  <si>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</si>
  <si>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</si>
  <si>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</si>
  <si>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</si>
  <si>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M/S KRIDL</t>
  </si>
  <si>
    <t>P0298</t>
  </si>
  <si>
    <t>M and R to Electrical Installations in Parks and Gardens, Playgrounds, Burial Grounds</t>
  </si>
  <si>
    <t>ddo365</t>
  </si>
  <si>
    <t xml:space="preserve"> Executive Engineer Electrical Mahadevapura Zone</t>
  </si>
  <si>
    <t>P3089</t>
  </si>
  <si>
    <t>Special Development works in 7 CMC and 1 TMC area in BBMP</t>
  </si>
  <si>
    <t>P0294</t>
  </si>
  <si>
    <t>M and R to Electrical Inst in BMP Buildings, Schools, M.Homes, Community Halls, Markets and Others</t>
  </si>
  <si>
    <t>A ASHOK REDDY</t>
  </si>
  <si>
    <t>Maaratha Halli</t>
  </si>
  <si>
    <t>086-17-000029</t>
  </si>
  <si>
    <t>Improvements to road and drains From Outer Ring Road to Slum Board Building, Marathahalli Ward No: 86</t>
  </si>
  <si>
    <t>ddo361</t>
  </si>
  <si>
    <t xml:space="preserve"> Assistant Executive Engineer Marathalli Subdivision Mahadevapura Zone</t>
  </si>
  <si>
    <t>086-16-000001</t>
  </si>
  <si>
    <t>Operation and maintanance of street light fittings in ward no 86 Marathahalli Mahadevapura Zone M02</t>
  </si>
  <si>
    <t>M/s New Basavashree Electricals,</t>
  </si>
  <si>
    <t>086-17-000007</t>
  </si>
  <si>
    <t>Improvements to roads and drains at Srirama Nursing Home road at  Marathahalli in Ward No 86</t>
  </si>
  <si>
    <t>086-15-000020</t>
  </si>
  <si>
    <t>Repairs and Maintanance of Electrical Installations in BBMP Buildings in Marathahalli Sub Division limit Ward No 86 150</t>
  </si>
  <si>
    <t>M/s Vaishnavi Enterprises</t>
  </si>
  <si>
    <t>086-15-000021</t>
  </si>
  <si>
    <t>MR to Electrical Installation in Parks and Gardens Play grounds Burrial Grounds in Marathahalli Sub division limit Ward No 86 150</t>
  </si>
  <si>
    <t>Karthik Electricals</t>
  </si>
  <si>
    <t>086-16-000053</t>
  </si>
  <si>
    <t>Construction of roads and drains at Marathahalli Old Village Cross roads at Ward No 86 Marathahalli</t>
  </si>
  <si>
    <t>Harish.K</t>
  </si>
  <si>
    <t>P3071</t>
  </si>
  <si>
    <t>Development of Backward regions of Muncipal area under BBMP limits</t>
  </si>
  <si>
    <t>086-17-000008</t>
  </si>
  <si>
    <t>Improvements to roads drains and culverts at Marathahalli Old Village and Deepa Nursing Home road in Ward No 86</t>
  </si>
  <si>
    <t>July</t>
  </si>
  <si>
    <t>086-17-000001</t>
  </si>
  <si>
    <t>Construction of road and drain at 1st cross Vinayaka Theater road from Tulasi Theater main road at Marathahalli at Ward no 86</t>
  </si>
  <si>
    <t>N Eshwara raju</t>
  </si>
  <si>
    <t>086-17-000002</t>
  </si>
  <si>
    <t>Improvements to roads and drains at 3rd main Chowdeshwari Layout Marathahalli in Ward No 86</t>
  </si>
  <si>
    <t>N.Eshwararaju</t>
  </si>
  <si>
    <t>086-17-000003</t>
  </si>
  <si>
    <t>Improvements to roads and drains at 4th main Chowdeshwari Layout Marathahalli in Ward No 86</t>
  </si>
  <si>
    <t>N Eshwararaju</t>
  </si>
  <si>
    <t>August</t>
  </si>
  <si>
    <t>086-18-000016</t>
  </si>
  <si>
    <t>Maintenance of cremotorium burial ground and office maintenance at Marathalli ward no 86</t>
  </si>
  <si>
    <t>The Executive Engineer-5, KRIDL</t>
  </si>
  <si>
    <t>P3291</t>
  </si>
  <si>
    <t>14th Fin -Maintenance of Cremotorium, Burial Grounds</t>
  </si>
  <si>
    <t>October</t>
  </si>
  <si>
    <t>086-18-000014</t>
  </si>
  <si>
    <t>Improvements to Roads and Drains at Om Shakthi temple Near Tabala Narayana Swamy house of Yamaluru at Marathahalli ward no 86</t>
  </si>
  <si>
    <t>G Shivappa</t>
  </si>
  <si>
    <t>P3328</t>
  </si>
  <si>
    <t>Special Development works at Ward No.22, 31, 44, 70, 74, 102, 135, 176 Rs.1 Cr Each, Ward No.86, 112, 144 Rs.5.Cr Each</t>
  </si>
  <si>
    <t>November</t>
  </si>
  <si>
    <t>086-16-000021</t>
  </si>
  <si>
    <t>Improvements to road from Burial ground up to Slum Board appartments at Manjunatha Nagara at ward no 86</t>
  </si>
  <si>
    <t>N ESHWARARAJU</t>
  </si>
  <si>
    <t>December</t>
  </si>
  <si>
    <t>086-16-000004</t>
  </si>
  <si>
    <t>Improvements to roads and drains at Shubhodaya Road to Oil Mill road Connecting to Tulasi Theater Main Road in Marathahalli at Ward No:86</t>
  </si>
  <si>
    <t>J.SUNIL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</si>
</sst>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workbookViewId="0">
      <selection activeCell="A2" sqref="A2:XFD18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3034</v>
      </c>
      <c r="B2" s="5" t="s">
        <v>28</v>
      </c>
      <c r="C2" s="6">
        <v>43571</v>
      </c>
      <c r="D2" s="7">
        <v>86</v>
      </c>
      <c r="E2" s="8" t="s">
        <v>45</v>
      </c>
      <c r="F2" s="7" t="s">
        <v>46</v>
      </c>
      <c r="G2" s="8" t="s">
        <v>47</v>
      </c>
      <c r="H2" s="7" t="str">
        <f>"000066"</f>
        <v>000066</v>
      </c>
      <c r="I2" s="6">
        <v>42829</v>
      </c>
      <c r="J2" s="7" t="str">
        <f>"000029"</f>
        <v>000029</v>
      </c>
      <c r="K2" s="6">
        <v>43418</v>
      </c>
      <c r="L2" s="7" t="str">
        <f>"000177"</f>
        <v>000177</v>
      </c>
      <c r="M2" s="6">
        <v>43418</v>
      </c>
      <c r="N2" s="7">
        <v>17</v>
      </c>
      <c r="O2" s="7" t="str">
        <f>"000538"</f>
        <v>000538</v>
      </c>
      <c r="P2" s="6">
        <v>43569</v>
      </c>
      <c r="Q2" s="9">
        <v>19.99399</v>
      </c>
      <c r="R2" s="9">
        <v>2.37934</v>
      </c>
      <c r="S2" s="9">
        <v>17.614650000000001</v>
      </c>
      <c r="T2" s="7">
        <v>18</v>
      </c>
      <c r="U2" s="6">
        <v>43571</v>
      </c>
      <c r="V2" s="7">
        <v>9480828222</v>
      </c>
      <c r="W2" s="8" t="s">
        <v>35</v>
      </c>
      <c r="X2" s="7" t="s">
        <v>40</v>
      </c>
      <c r="Y2" s="8" t="s">
        <v>41</v>
      </c>
      <c r="Z2" s="7" t="s">
        <v>48</v>
      </c>
      <c r="AA2" s="8" t="s">
        <v>49</v>
      </c>
      <c r="AB2" s="9">
        <f t="shared" ref="AB2:AB8" si="0">Q2/100</f>
        <v>0.1999399</v>
      </c>
    </row>
    <row r="3" spans="1:28" x14ac:dyDescent="0.35">
      <c r="A3" s="4">
        <v>3035</v>
      </c>
      <c r="B3" s="5" t="s">
        <v>28</v>
      </c>
      <c r="C3" s="6">
        <v>43575</v>
      </c>
      <c r="D3" s="7">
        <v>86</v>
      </c>
      <c r="E3" s="8" t="s">
        <v>45</v>
      </c>
      <c r="F3" s="7" t="s">
        <v>50</v>
      </c>
      <c r="G3" s="8" t="s">
        <v>51</v>
      </c>
      <c r="H3" s="7" t="str">
        <f>"000010"</f>
        <v>000010</v>
      </c>
      <c r="I3" s="6">
        <v>42625</v>
      </c>
      <c r="J3" s="7" t="str">
        <f>"000136"</f>
        <v>000136</v>
      </c>
      <c r="K3" s="6">
        <v>43504</v>
      </c>
      <c r="L3" s="7" t="str">
        <f>"000139"</f>
        <v>000139</v>
      </c>
      <c r="M3" s="6">
        <v>43504</v>
      </c>
      <c r="N3" s="7">
        <v>16</v>
      </c>
      <c r="O3" s="7" t="str">
        <f>"001134"</f>
        <v>001134</v>
      </c>
      <c r="P3" s="6">
        <v>43581</v>
      </c>
      <c r="Q3" s="9">
        <v>10.8034</v>
      </c>
      <c r="R3" s="9">
        <v>1.34344</v>
      </c>
      <c r="S3" s="9">
        <v>9.4599600000000006</v>
      </c>
      <c r="T3" s="7">
        <v>20</v>
      </c>
      <c r="U3" s="6">
        <v>43575</v>
      </c>
      <c r="V3" s="7">
        <v>9980452347</v>
      </c>
      <c r="W3" s="8" t="s">
        <v>52</v>
      </c>
      <c r="X3" s="7" t="s">
        <v>29</v>
      </c>
      <c r="Y3" s="8" t="s">
        <v>30</v>
      </c>
      <c r="Z3" s="7" t="s">
        <v>38</v>
      </c>
      <c r="AA3" s="8" t="s">
        <v>39</v>
      </c>
      <c r="AB3" s="9">
        <f t="shared" si="0"/>
        <v>0.10803400000000001</v>
      </c>
    </row>
    <row r="4" spans="1:28" x14ac:dyDescent="0.35">
      <c r="A4" s="4">
        <v>3036</v>
      </c>
      <c r="B4" s="5" t="s">
        <v>28</v>
      </c>
      <c r="C4" s="6">
        <v>43582</v>
      </c>
      <c r="D4" s="7">
        <v>86</v>
      </c>
      <c r="E4" s="8" t="s">
        <v>45</v>
      </c>
      <c r="F4" s="7" t="s">
        <v>50</v>
      </c>
      <c r="G4" s="8" t="s">
        <v>51</v>
      </c>
      <c r="H4" s="7" t="str">
        <f>"000010"</f>
        <v>000010</v>
      </c>
      <c r="I4" s="6">
        <v>42625</v>
      </c>
      <c r="J4" s="7" t="str">
        <f>"000136"</f>
        <v>000136</v>
      </c>
      <c r="K4" s="6">
        <v>43504</v>
      </c>
      <c r="L4" s="7" t="str">
        <f>"000139"</f>
        <v>000139</v>
      </c>
      <c r="M4" s="6">
        <v>43504</v>
      </c>
      <c r="N4" s="7">
        <v>16</v>
      </c>
      <c r="O4" s="7" t="str">
        <f>"001134"</f>
        <v>001134</v>
      </c>
      <c r="P4" s="6">
        <v>43581</v>
      </c>
      <c r="Q4" s="9">
        <v>5.4016999999999999</v>
      </c>
      <c r="R4" s="9">
        <v>0.66420000000000001</v>
      </c>
      <c r="S4" s="9">
        <v>4.7374999999999998</v>
      </c>
      <c r="T4" s="7">
        <v>32</v>
      </c>
      <c r="U4" s="6">
        <v>43582</v>
      </c>
      <c r="V4" s="7">
        <v>9980452347</v>
      </c>
      <c r="W4" s="8" t="s">
        <v>52</v>
      </c>
      <c r="X4" s="7" t="s">
        <v>29</v>
      </c>
      <c r="Y4" s="8" t="s">
        <v>30</v>
      </c>
      <c r="Z4" s="7" t="s">
        <v>38</v>
      </c>
      <c r="AA4" s="8" t="s">
        <v>39</v>
      </c>
      <c r="AB4" s="9">
        <f t="shared" si="0"/>
        <v>5.4017000000000003E-2</v>
      </c>
    </row>
    <row r="5" spans="1:28" x14ac:dyDescent="0.35">
      <c r="A5" s="4">
        <v>3037</v>
      </c>
      <c r="B5" s="5" t="s">
        <v>34</v>
      </c>
      <c r="C5" s="6">
        <v>43614</v>
      </c>
      <c r="D5" s="7">
        <v>86</v>
      </c>
      <c r="E5" s="8" t="s">
        <v>45</v>
      </c>
      <c r="F5" s="7" t="s">
        <v>55</v>
      </c>
      <c r="G5" s="8" t="s">
        <v>56</v>
      </c>
      <c r="H5" s="7" t="str">
        <f>"000053"</f>
        <v>000053</v>
      </c>
      <c r="I5" s="6">
        <v>43178</v>
      </c>
      <c r="J5" s="7" t="str">
        <f>"000065"</f>
        <v>000065</v>
      </c>
      <c r="K5" s="6">
        <v>43178</v>
      </c>
      <c r="L5" s="7" t="str">
        <f>"000067"</f>
        <v>000067</v>
      </c>
      <c r="M5" s="6">
        <v>43178</v>
      </c>
      <c r="N5" s="7">
        <v>15</v>
      </c>
      <c r="O5" s="7" t="str">
        <f>"002086"</f>
        <v>002086</v>
      </c>
      <c r="P5" s="6">
        <v>43612</v>
      </c>
      <c r="Q5" s="9">
        <v>0.88995000000000002</v>
      </c>
      <c r="R5" s="9">
        <v>9.0160000000000004E-2</v>
      </c>
      <c r="S5" s="9">
        <v>0.79979</v>
      </c>
      <c r="T5" s="7">
        <v>64</v>
      </c>
      <c r="U5" s="6">
        <v>43614</v>
      </c>
      <c r="V5" s="7">
        <v>0</v>
      </c>
      <c r="W5" s="8" t="s">
        <v>57</v>
      </c>
      <c r="X5" s="7" t="s">
        <v>42</v>
      </c>
      <c r="Y5" s="8" t="s">
        <v>43</v>
      </c>
      <c r="Z5" s="7" t="s">
        <v>38</v>
      </c>
      <c r="AA5" s="8" t="s">
        <v>39</v>
      </c>
      <c r="AB5" s="9">
        <f t="shared" si="0"/>
        <v>8.8994999999999994E-3</v>
      </c>
    </row>
    <row r="6" spans="1:28" x14ac:dyDescent="0.35">
      <c r="A6" s="4">
        <v>3038</v>
      </c>
      <c r="B6" s="5" t="s">
        <v>34</v>
      </c>
      <c r="C6" s="6">
        <v>43614</v>
      </c>
      <c r="D6" s="7">
        <v>86</v>
      </c>
      <c r="E6" s="8" t="s">
        <v>45</v>
      </c>
      <c r="F6" s="7" t="s">
        <v>58</v>
      </c>
      <c r="G6" s="8" t="s">
        <v>59</v>
      </c>
      <c r="H6" s="7" t="str">
        <f>"000050"</f>
        <v>000050</v>
      </c>
      <c r="I6" s="6">
        <v>43177</v>
      </c>
      <c r="J6" s="7" t="str">
        <f>"000067"</f>
        <v>000067</v>
      </c>
      <c r="K6" s="6">
        <v>43179</v>
      </c>
      <c r="L6" s="7" t="str">
        <f>"000069"</f>
        <v>000069</v>
      </c>
      <c r="M6" s="6">
        <v>43179</v>
      </c>
      <c r="N6" s="7">
        <v>15</v>
      </c>
      <c r="O6" s="7" t="str">
        <f>"002088"</f>
        <v>002088</v>
      </c>
      <c r="P6" s="6">
        <v>43612</v>
      </c>
      <c r="Q6" s="9">
        <v>0.88705000000000001</v>
      </c>
      <c r="R6" s="9">
        <v>8.9849999999999999E-2</v>
      </c>
      <c r="S6" s="9">
        <v>0.79720000000000002</v>
      </c>
      <c r="T6" s="7">
        <v>64</v>
      </c>
      <c r="U6" s="6">
        <v>43614</v>
      </c>
      <c r="V6" s="7">
        <v>0</v>
      </c>
      <c r="W6" s="8" t="s">
        <v>60</v>
      </c>
      <c r="X6" s="7" t="s">
        <v>36</v>
      </c>
      <c r="Y6" s="8" t="s">
        <v>37</v>
      </c>
      <c r="Z6" s="7" t="s">
        <v>38</v>
      </c>
      <c r="AA6" s="8" t="s">
        <v>39</v>
      </c>
      <c r="AB6" s="9">
        <f t="shared" si="0"/>
        <v>8.8704999999999999E-3</v>
      </c>
    </row>
    <row r="7" spans="1:28" x14ac:dyDescent="0.35">
      <c r="A7" s="4">
        <v>3039</v>
      </c>
      <c r="B7" s="5" t="s">
        <v>34</v>
      </c>
      <c r="C7" s="6">
        <v>43615</v>
      </c>
      <c r="D7" s="7">
        <v>86</v>
      </c>
      <c r="E7" s="8" t="s">
        <v>45</v>
      </c>
      <c r="F7" s="7" t="s">
        <v>61</v>
      </c>
      <c r="G7" s="8" t="s">
        <v>62</v>
      </c>
      <c r="H7" s="7" t="str">
        <f>"000094"</f>
        <v>000094</v>
      </c>
      <c r="I7" s="6">
        <v>43041</v>
      </c>
      <c r="J7" s="7" t="str">
        <f>""</f>
        <v/>
      </c>
      <c r="K7" s="6"/>
      <c r="L7" s="7" t="str">
        <f>""</f>
        <v/>
      </c>
      <c r="M7" s="6"/>
      <c r="N7" s="7">
        <v>16</v>
      </c>
      <c r="O7" s="7" t="str">
        <f>""</f>
        <v/>
      </c>
      <c r="P7" s="6"/>
      <c r="Q7" s="9">
        <v>3.6002999999999998</v>
      </c>
      <c r="R7" s="9">
        <v>0.37480000000000002</v>
      </c>
      <c r="S7" s="9">
        <v>3.2254999999999998</v>
      </c>
      <c r="T7" s="7">
        <v>65</v>
      </c>
      <c r="U7" s="6">
        <v>43615</v>
      </c>
      <c r="V7" s="7">
        <v>9535132096</v>
      </c>
      <c r="W7" s="8" t="s">
        <v>63</v>
      </c>
      <c r="X7" s="7" t="s">
        <v>64</v>
      </c>
      <c r="Y7" s="8" t="s">
        <v>65</v>
      </c>
      <c r="Z7" s="7" t="s">
        <v>48</v>
      </c>
      <c r="AA7" s="8" t="s">
        <v>49</v>
      </c>
      <c r="AB7" s="9">
        <f t="shared" si="0"/>
        <v>3.6003E-2</v>
      </c>
    </row>
    <row r="8" spans="1:28" x14ac:dyDescent="0.35">
      <c r="A8" s="4">
        <v>3040</v>
      </c>
      <c r="B8" s="5" t="s">
        <v>34</v>
      </c>
      <c r="C8" s="6">
        <v>43615</v>
      </c>
      <c r="D8" s="7">
        <v>86</v>
      </c>
      <c r="E8" s="8" t="s">
        <v>45</v>
      </c>
      <c r="F8" s="7" t="s">
        <v>66</v>
      </c>
      <c r="G8" s="8" t="s">
        <v>67</v>
      </c>
      <c r="H8" s="7" t="str">
        <f>"000121"</f>
        <v>000121</v>
      </c>
      <c r="I8" s="6">
        <v>42884</v>
      </c>
      <c r="J8" s="7" t="str">
        <f>"000034"</f>
        <v>000034</v>
      </c>
      <c r="K8" s="6">
        <v>43064</v>
      </c>
      <c r="L8" s="7" t="str">
        <f>"000135"</f>
        <v>000135</v>
      </c>
      <c r="M8" s="6">
        <v>43064</v>
      </c>
      <c r="N8" s="7">
        <v>17</v>
      </c>
      <c r="O8" s="7" t="str">
        <f>"002244"</f>
        <v>002244</v>
      </c>
      <c r="P8" s="6">
        <v>43613</v>
      </c>
      <c r="Q8" s="9">
        <v>39.038600000000002</v>
      </c>
      <c r="R8" s="9">
        <v>4.2105600000000001</v>
      </c>
      <c r="S8" s="9">
        <v>34.828040000000001</v>
      </c>
      <c r="T8" s="7">
        <v>65</v>
      </c>
      <c r="U8" s="6">
        <v>43615</v>
      </c>
      <c r="V8" s="7">
        <v>7204663999</v>
      </c>
      <c r="W8" s="8" t="s">
        <v>44</v>
      </c>
      <c r="X8" s="7" t="s">
        <v>32</v>
      </c>
      <c r="Y8" s="8" t="s">
        <v>33</v>
      </c>
      <c r="Z8" s="7" t="s">
        <v>48</v>
      </c>
      <c r="AA8" s="8" t="s">
        <v>49</v>
      </c>
      <c r="AB8" s="9">
        <f t="shared" si="0"/>
        <v>0.39038600000000001</v>
      </c>
    </row>
    <row r="9" spans="1:28" x14ac:dyDescent="0.35">
      <c r="A9" s="4">
        <v>3041</v>
      </c>
      <c r="B9" s="5" t="s">
        <v>31</v>
      </c>
      <c r="C9" s="6">
        <v>43628</v>
      </c>
      <c r="D9" s="7">
        <v>86</v>
      </c>
      <c r="E9" s="8" t="s">
        <v>45</v>
      </c>
      <c r="F9" s="7" t="s">
        <v>53</v>
      </c>
      <c r="G9" s="8" t="s">
        <v>54</v>
      </c>
      <c r="H9" s="7" t="str">
        <f>"000120"</f>
        <v>000120</v>
      </c>
      <c r="I9" s="6">
        <v>42884</v>
      </c>
      <c r="J9" s="7" t="str">
        <f>"000036"</f>
        <v>000036</v>
      </c>
      <c r="K9" s="6">
        <v>43081</v>
      </c>
      <c r="L9" s="7" t="str">
        <f>"000143"</f>
        <v>000143</v>
      </c>
      <c r="M9" s="6">
        <v>43083</v>
      </c>
      <c r="N9" s="7">
        <v>17</v>
      </c>
      <c r="O9" s="7" t="str">
        <f>"002460"</f>
        <v>002460</v>
      </c>
      <c r="P9" s="6">
        <v>43622</v>
      </c>
      <c r="Q9" s="9">
        <v>35.963729999999998</v>
      </c>
      <c r="R9" s="9">
        <v>4.0594099999999997</v>
      </c>
      <c r="S9" s="9">
        <v>31.904319999999998</v>
      </c>
      <c r="T9" s="7">
        <v>76</v>
      </c>
      <c r="U9" s="6">
        <v>43628</v>
      </c>
      <c r="V9" s="7">
        <v>7204663999</v>
      </c>
      <c r="W9" s="8" t="s">
        <v>44</v>
      </c>
      <c r="X9" s="7" t="s">
        <v>32</v>
      </c>
      <c r="Y9" s="8" t="s">
        <v>33</v>
      </c>
      <c r="Z9" s="7" t="s">
        <v>48</v>
      </c>
      <c r="AA9" s="8" t="s">
        <v>49</v>
      </c>
      <c r="AB9" s="9">
        <v>0.35963729999999999</v>
      </c>
    </row>
    <row r="10" spans="1:28" x14ac:dyDescent="0.35">
      <c r="A10" s="4">
        <v>3042</v>
      </c>
      <c r="B10" s="5" t="s">
        <v>68</v>
      </c>
      <c r="C10" s="6">
        <v>43663</v>
      </c>
      <c r="D10" s="7">
        <v>86</v>
      </c>
      <c r="E10" s="8" t="s">
        <v>45</v>
      </c>
      <c r="F10" s="7" t="s">
        <v>50</v>
      </c>
      <c r="G10" s="10" t="s">
        <v>51</v>
      </c>
      <c r="H10" s="7" t="str">
        <f>"000010"</f>
        <v>000010</v>
      </c>
      <c r="I10" s="6">
        <v>42625</v>
      </c>
      <c r="J10" s="7" t="str">
        <f>"000040"</f>
        <v>000040</v>
      </c>
      <c r="K10" s="6">
        <v>43739</v>
      </c>
      <c r="L10" s="7" t="str">
        <f>"000040"</f>
        <v>000040</v>
      </c>
      <c r="M10" s="6">
        <v>43739</v>
      </c>
      <c r="N10" s="7">
        <v>16</v>
      </c>
      <c r="O10" s="7" t="str">
        <f>"005947"</f>
        <v>005947</v>
      </c>
      <c r="P10" s="6">
        <v>43763</v>
      </c>
      <c r="Q10" s="11">
        <v>10.8034</v>
      </c>
      <c r="R10" s="11">
        <v>1.3203</v>
      </c>
      <c r="S10" s="11">
        <v>9.4831000000000003</v>
      </c>
      <c r="T10" s="7">
        <v>114</v>
      </c>
      <c r="U10" s="6">
        <v>43663</v>
      </c>
      <c r="V10" s="7">
        <v>9980452347</v>
      </c>
      <c r="W10" s="10" t="s">
        <v>52</v>
      </c>
      <c r="X10" s="7" t="s">
        <v>29</v>
      </c>
      <c r="Y10" s="10" t="s">
        <v>30</v>
      </c>
      <c r="Z10" s="7" t="s">
        <v>38</v>
      </c>
      <c r="AA10" s="10" t="s">
        <v>39</v>
      </c>
      <c r="AB10" s="11">
        <f>Q10/100</f>
        <v>0.10803400000000001</v>
      </c>
    </row>
    <row r="11" spans="1:28" x14ac:dyDescent="0.35">
      <c r="A11" s="4">
        <v>3043</v>
      </c>
      <c r="B11" s="5" t="s">
        <v>68</v>
      </c>
      <c r="C11" s="6">
        <v>43671</v>
      </c>
      <c r="D11" s="7">
        <v>86</v>
      </c>
      <c r="E11" s="8" t="s">
        <v>45</v>
      </c>
      <c r="F11" s="7" t="s">
        <v>69</v>
      </c>
      <c r="G11" s="10" t="s">
        <v>70</v>
      </c>
      <c r="H11" s="7" t="str">
        <f>"000045"</f>
        <v>000045</v>
      </c>
      <c r="I11" s="6">
        <v>42976</v>
      </c>
      <c r="J11" s="7" t="str">
        <f>"000053"</f>
        <v>000053</v>
      </c>
      <c r="K11" s="6">
        <v>43143</v>
      </c>
      <c r="L11" s="7" t="str">
        <f>"000259"</f>
        <v>000259</v>
      </c>
      <c r="M11" s="6">
        <v>43143</v>
      </c>
      <c r="N11" s="7">
        <v>17</v>
      </c>
      <c r="O11" s="7" t="str">
        <f>"003869"</f>
        <v>003869</v>
      </c>
      <c r="P11" s="6">
        <v>43666</v>
      </c>
      <c r="Q11" s="11">
        <v>19.96621</v>
      </c>
      <c r="R11" s="11">
        <v>2.1585399999999999</v>
      </c>
      <c r="S11" s="11">
        <v>17.807670000000002</v>
      </c>
      <c r="T11" s="7">
        <v>125</v>
      </c>
      <c r="U11" s="6">
        <v>43671</v>
      </c>
      <c r="V11" s="7">
        <v>9945277738</v>
      </c>
      <c r="W11" s="10" t="s">
        <v>71</v>
      </c>
      <c r="X11" s="7" t="s">
        <v>32</v>
      </c>
      <c r="Y11" s="10" t="s">
        <v>33</v>
      </c>
      <c r="Z11" s="7" t="s">
        <v>48</v>
      </c>
      <c r="AA11" s="10" t="s">
        <v>49</v>
      </c>
      <c r="AB11" s="11">
        <f>Q11/100</f>
        <v>0.19966210000000001</v>
      </c>
    </row>
    <row r="12" spans="1:28" x14ac:dyDescent="0.35">
      <c r="A12" s="4">
        <v>3044</v>
      </c>
      <c r="B12" s="5" t="s">
        <v>68</v>
      </c>
      <c r="C12" s="6">
        <v>43671</v>
      </c>
      <c r="D12" s="7">
        <v>86</v>
      </c>
      <c r="E12" s="8" t="s">
        <v>45</v>
      </c>
      <c r="F12" s="7" t="s">
        <v>72</v>
      </c>
      <c r="G12" s="10" t="s">
        <v>73</v>
      </c>
      <c r="H12" s="7" t="str">
        <f>"000055"</f>
        <v>000055</v>
      </c>
      <c r="I12" s="6">
        <v>42977</v>
      </c>
      <c r="J12" s="7" t="str">
        <f>"000054"</f>
        <v>000054</v>
      </c>
      <c r="K12" s="6">
        <v>43143</v>
      </c>
      <c r="L12" s="7" t="str">
        <f>"000260"</f>
        <v>000260</v>
      </c>
      <c r="M12" s="6">
        <v>43143</v>
      </c>
      <c r="N12" s="7">
        <v>17</v>
      </c>
      <c r="O12" s="7" t="str">
        <f>"003870"</f>
        <v>003870</v>
      </c>
      <c r="P12" s="6">
        <v>43666</v>
      </c>
      <c r="Q12" s="11">
        <v>24.93731</v>
      </c>
      <c r="R12" s="11">
        <v>2.6891600000000002</v>
      </c>
      <c r="S12" s="11">
        <v>22.248149999999999</v>
      </c>
      <c r="T12" s="7">
        <v>125</v>
      </c>
      <c r="U12" s="6">
        <v>43671</v>
      </c>
      <c r="V12" s="7">
        <v>9945277738</v>
      </c>
      <c r="W12" s="10" t="s">
        <v>74</v>
      </c>
      <c r="X12" s="7" t="s">
        <v>32</v>
      </c>
      <c r="Y12" s="10" t="s">
        <v>33</v>
      </c>
      <c r="Z12" s="7" t="s">
        <v>48</v>
      </c>
      <c r="AA12" s="10" t="s">
        <v>49</v>
      </c>
      <c r="AB12" s="11">
        <f>Q12/100</f>
        <v>0.24937310000000001</v>
      </c>
    </row>
    <row r="13" spans="1:28" x14ac:dyDescent="0.35">
      <c r="A13" s="4">
        <v>3045</v>
      </c>
      <c r="B13" s="5" t="s">
        <v>68</v>
      </c>
      <c r="C13" s="6">
        <v>43671</v>
      </c>
      <c r="D13" s="7">
        <v>86</v>
      </c>
      <c r="E13" s="8" t="s">
        <v>45</v>
      </c>
      <c r="F13" s="7" t="s">
        <v>75</v>
      </c>
      <c r="G13" s="10" t="s">
        <v>76</v>
      </c>
      <c r="H13" s="7" t="str">
        <f>"000046"</f>
        <v>000046</v>
      </c>
      <c r="I13" s="6">
        <v>42976</v>
      </c>
      <c r="J13" s="7" t="str">
        <f>"000055"</f>
        <v>000055</v>
      </c>
      <c r="K13" s="6">
        <v>43146</v>
      </c>
      <c r="L13" s="7" t="str">
        <f>"000261"</f>
        <v>000261</v>
      </c>
      <c r="M13" s="6">
        <v>43146</v>
      </c>
      <c r="N13" s="7">
        <v>17</v>
      </c>
      <c r="O13" s="7" t="str">
        <f>"003871"</f>
        <v>003871</v>
      </c>
      <c r="P13" s="6">
        <v>43666</v>
      </c>
      <c r="Q13" s="11">
        <v>24.950389999999999</v>
      </c>
      <c r="R13" s="11">
        <v>2.69285</v>
      </c>
      <c r="S13" s="11">
        <v>22.257539999999999</v>
      </c>
      <c r="T13" s="7">
        <v>125</v>
      </c>
      <c r="U13" s="6">
        <v>43671</v>
      </c>
      <c r="V13" s="7">
        <v>9945277738</v>
      </c>
      <c r="W13" s="10" t="s">
        <v>77</v>
      </c>
      <c r="X13" s="7" t="s">
        <v>32</v>
      </c>
      <c r="Y13" s="10" t="s">
        <v>33</v>
      </c>
      <c r="Z13" s="7" t="s">
        <v>48</v>
      </c>
      <c r="AA13" s="10" t="s">
        <v>49</v>
      </c>
      <c r="AB13" s="11">
        <f>Q13/100</f>
        <v>0.2495039</v>
      </c>
    </row>
    <row r="14" spans="1:28" x14ac:dyDescent="0.35">
      <c r="A14" s="4">
        <v>3046</v>
      </c>
      <c r="B14" s="5" t="s">
        <v>78</v>
      </c>
      <c r="C14" s="6">
        <v>43703</v>
      </c>
      <c r="D14" s="7">
        <v>86</v>
      </c>
      <c r="E14" s="8" t="s">
        <v>45</v>
      </c>
      <c r="F14" s="7" t="s">
        <v>79</v>
      </c>
      <c r="G14" s="10" t="s">
        <v>80</v>
      </c>
      <c r="H14" s="7" t="str">
        <f>"000090"</f>
        <v>000090</v>
      </c>
      <c r="I14" s="6">
        <v>43646</v>
      </c>
      <c r="J14" s="7" t="str">
        <f>"000010"</f>
        <v>000010</v>
      </c>
      <c r="K14" s="6">
        <v>43646</v>
      </c>
      <c r="L14" s="7" t="str">
        <f>"000055"</f>
        <v>000055</v>
      </c>
      <c r="M14" s="6">
        <v>43646</v>
      </c>
      <c r="N14" s="7">
        <v>18</v>
      </c>
      <c r="O14" s="7" t="str">
        <f>"004603"</f>
        <v>004603</v>
      </c>
      <c r="P14" s="6">
        <v>43694</v>
      </c>
      <c r="Q14" s="11">
        <v>4.98949</v>
      </c>
      <c r="R14" s="11">
        <v>0.48414000000000001</v>
      </c>
      <c r="S14" s="11">
        <v>4.50535</v>
      </c>
      <c r="T14" s="7">
        <v>163</v>
      </c>
      <c r="U14" s="6">
        <v>43703</v>
      </c>
      <c r="V14" s="7">
        <v>9480828222</v>
      </c>
      <c r="W14" s="10" t="s">
        <v>81</v>
      </c>
      <c r="X14" s="7" t="s">
        <v>82</v>
      </c>
      <c r="Y14" s="10" t="s">
        <v>83</v>
      </c>
      <c r="Z14" s="7" t="s">
        <v>48</v>
      </c>
      <c r="AA14" s="10" t="s">
        <v>49</v>
      </c>
      <c r="AB14" s="11">
        <f>Q14/100</f>
        <v>4.9894899999999999E-2</v>
      </c>
    </row>
    <row r="15" spans="1:28" x14ac:dyDescent="0.35">
      <c r="A15" s="4">
        <v>3047</v>
      </c>
      <c r="B15" s="5" t="s">
        <v>84</v>
      </c>
      <c r="C15" s="6">
        <v>43760</v>
      </c>
      <c r="D15" s="4">
        <v>86</v>
      </c>
      <c r="E15" s="8" t="s">
        <v>45</v>
      </c>
      <c r="F15" s="7" t="s">
        <v>85</v>
      </c>
      <c r="G15" s="8" t="s">
        <v>86</v>
      </c>
      <c r="H15" s="7" t="str">
        <f>"000173"</f>
        <v>000173</v>
      </c>
      <c r="I15" s="6">
        <v>43698</v>
      </c>
      <c r="J15" s="7" t="str">
        <f>"000014"</f>
        <v>000014</v>
      </c>
      <c r="K15" s="6">
        <v>43698</v>
      </c>
      <c r="L15" s="7" t="str">
        <f>"000106"</f>
        <v>000106</v>
      </c>
      <c r="M15" s="6">
        <v>43698</v>
      </c>
      <c r="N15" s="7">
        <v>18</v>
      </c>
      <c r="O15" s="7" t="str">
        <f>"005875"</f>
        <v>005875</v>
      </c>
      <c r="P15" s="6">
        <v>43759</v>
      </c>
      <c r="Q15" s="9">
        <v>26.382580000000001</v>
      </c>
      <c r="R15" s="9">
        <v>2.7170399999999999</v>
      </c>
      <c r="S15" s="9">
        <v>23.66554</v>
      </c>
      <c r="T15" s="7">
        <v>13</v>
      </c>
      <c r="U15" s="6">
        <v>43760</v>
      </c>
      <c r="V15" s="7">
        <v>9449659478</v>
      </c>
      <c r="W15" s="8" t="s">
        <v>87</v>
      </c>
      <c r="X15" s="7" t="s">
        <v>88</v>
      </c>
      <c r="Y15" s="8" t="s">
        <v>89</v>
      </c>
      <c r="Z15" s="7" t="s">
        <v>48</v>
      </c>
      <c r="AA15" s="8" t="s">
        <v>49</v>
      </c>
      <c r="AB15" s="9">
        <v>0.2638258</v>
      </c>
    </row>
    <row r="16" spans="1:28" x14ac:dyDescent="0.35">
      <c r="A16" s="4">
        <v>3048</v>
      </c>
      <c r="B16" s="5" t="s">
        <v>84</v>
      </c>
      <c r="C16" s="6">
        <v>43763</v>
      </c>
      <c r="D16" s="4">
        <v>86</v>
      </c>
      <c r="E16" s="8" t="s">
        <v>45</v>
      </c>
      <c r="F16" s="7" t="s">
        <v>50</v>
      </c>
      <c r="G16" s="8" t="s">
        <v>51</v>
      </c>
      <c r="H16" s="7" t="str">
        <f>"000010"</f>
        <v>000010</v>
      </c>
      <c r="I16" s="6">
        <v>42625</v>
      </c>
      <c r="J16" s="7" t="str">
        <f>"000040"</f>
        <v>000040</v>
      </c>
      <c r="K16" s="6">
        <v>43739</v>
      </c>
      <c r="L16" s="7" t="str">
        <f>"000040"</f>
        <v>000040</v>
      </c>
      <c r="M16" s="6">
        <v>43739</v>
      </c>
      <c r="N16" s="7">
        <v>16</v>
      </c>
      <c r="O16" s="7" t="str">
        <f>"005947"</f>
        <v>005947</v>
      </c>
      <c r="P16" s="6">
        <v>43763</v>
      </c>
      <c r="Q16" s="9">
        <v>5.4016999999999999</v>
      </c>
      <c r="R16" s="9">
        <v>0.68864999999999998</v>
      </c>
      <c r="S16" s="9">
        <v>4.71305</v>
      </c>
      <c r="T16" s="7">
        <v>13</v>
      </c>
      <c r="U16" s="6">
        <v>43763</v>
      </c>
      <c r="V16" s="7">
        <v>9980452347</v>
      </c>
      <c r="W16" s="8" t="s">
        <v>52</v>
      </c>
      <c r="X16" s="7" t="s">
        <v>29</v>
      </c>
      <c r="Y16" s="8" t="s">
        <v>30</v>
      </c>
      <c r="Z16" s="7" t="s">
        <v>38</v>
      </c>
      <c r="AA16" s="8" t="s">
        <v>39</v>
      </c>
      <c r="AB16" s="9">
        <v>5.4017000000000003E-2</v>
      </c>
    </row>
    <row r="17" spans="1:28" x14ac:dyDescent="0.35">
      <c r="A17" s="4">
        <v>3049</v>
      </c>
      <c r="B17" s="5" t="s">
        <v>90</v>
      </c>
      <c r="C17" s="6">
        <v>43789</v>
      </c>
      <c r="D17" s="4">
        <v>86</v>
      </c>
      <c r="E17" s="8" t="s">
        <v>45</v>
      </c>
      <c r="F17" s="7" t="s">
        <v>91</v>
      </c>
      <c r="G17" s="8" t="s">
        <v>92</v>
      </c>
      <c r="H17" s="7" t="str">
        <f>"000140"</f>
        <v>000140</v>
      </c>
      <c r="I17" s="6">
        <v>42457</v>
      </c>
      <c r="J17" s="7" t="str">
        <f>"000002"</f>
        <v>000002</v>
      </c>
      <c r="K17" s="6">
        <v>43200</v>
      </c>
      <c r="L17" s="7" t="str">
        <f>"000006"</f>
        <v>000006</v>
      </c>
      <c r="M17" s="6">
        <v>43200</v>
      </c>
      <c r="N17" s="7">
        <v>16</v>
      </c>
      <c r="O17" s="7" t="str">
        <f>"006187"</f>
        <v>006187</v>
      </c>
      <c r="P17" s="6">
        <v>43781</v>
      </c>
      <c r="Q17" s="9">
        <v>19.015460000000001</v>
      </c>
      <c r="R17" s="9">
        <v>1.7081299999999999</v>
      </c>
      <c r="S17" s="9">
        <v>17.30733</v>
      </c>
      <c r="T17" s="7">
        <v>13</v>
      </c>
      <c r="U17" s="6">
        <v>43789</v>
      </c>
      <c r="V17" s="7">
        <v>9731765818</v>
      </c>
      <c r="W17" s="8" t="s">
        <v>93</v>
      </c>
      <c r="X17" s="7" t="s">
        <v>40</v>
      </c>
      <c r="Y17" s="8" t="s">
        <v>41</v>
      </c>
      <c r="Z17" s="7" t="s">
        <v>48</v>
      </c>
      <c r="AA17" s="8" t="s">
        <v>49</v>
      </c>
      <c r="AB17" s="9">
        <v>0.19015460000000001</v>
      </c>
    </row>
    <row r="18" spans="1:28" x14ac:dyDescent="0.35">
      <c r="A18" s="4">
        <v>3050</v>
      </c>
      <c r="B18" s="5" t="s">
        <v>94</v>
      </c>
      <c r="C18" s="6">
        <v>43823</v>
      </c>
      <c r="D18" s="4">
        <v>86</v>
      </c>
      <c r="E18" s="8" t="s">
        <v>45</v>
      </c>
      <c r="F18" s="7" t="s">
        <v>95</v>
      </c>
      <c r="G18" s="8" t="s">
        <v>96</v>
      </c>
      <c r="H18" s="7" t="str">
        <f>"000027"</f>
        <v>000027</v>
      </c>
      <c r="I18" s="6">
        <v>43248</v>
      </c>
      <c r="J18" s="7" t="str">
        <f>"000016"</f>
        <v>000016</v>
      </c>
      <c r="K18" s="6">
        <v>43248</v>
      </c>
      <c r="L18" s="7" t="str">
        <f>"000056"</f>
        <v>000056</v>
      </c>
      <c r="M18" s="6">
        <v>43248</v>
      </c>
      <c r="N18" s="7">
        <v>16</v>
      </c>
      <c r="O18" s="7" t="str">
        <f>"006788"</f>
        <v>006788</v>
      </c>
      <c r="P18" s="6">
        <v>43811</v>
      </c>
      <c r="Q18" s="9">
        <v>19.334409999999998</v>
      </c>
      <c r="R18" s="9">
        <v>2.1013600000000001</v>
      </c>
      <c r="S18" s="9">
        <v>17.233049999999999</v>
      </c>
      <c r="T18" s="7">
        <v>13</v>
      </c>
      <c r="U18" s="6">
        <v>43823</v>
      </c>
      <c r="V18" s="7">
        <v>9980601235</v>
      </c>
      <c r="W18" s="8" t="s">
        <v>97</v>
      </c>
      <c r="X18" s="7" t="s">
        <v>32</v>
      </c>
      <c r="Y18" s="8" t="s">
        <v>33</v>
      </c>
      <c r="Z18" s="7" t="s">
        <v>48</v>
      </c>
      <c r="AA18" s="8" t="s">
        <v>49</v>
      </c>
      <c r="AB18" s="9">
        <v>0.19334409999999999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2020-01-28T12:04:04Z</dcterms:modified>
</cp:coreProperties>
</file>