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<sst xmlns="http://schemas.openxmlformats.org/spreadsheetml/2006/main" count="172" uniqueCount="102">
  <si>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</si>
  <si>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</si>
  <si>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</si>
  <si>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</si>
  <si>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</si>
  <si>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</si>
  <si>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</si>
  <si>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</si>
  <si>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</si>
  <si>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</si>
  <si>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</si>
  <si>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</si>
  <si>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</si>
  <si>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</si>
  <si>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</si>
  <si>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</si>
  <si>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</si>
  <si>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</si>
  <si>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</si>
  <si>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</si>
  <si>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</si>
  <si>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</si>
  <si>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</si>
  <si>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</si>
  <si>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</si>
  <si>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</si>
  <si>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</si>
  <si>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</si>
  <si>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</si>
  <si>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</si>
  <si>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</si>
  <si>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</si>
  <si>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</si>
  <si>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KRIDL</t>
  </si>
  <si>
    <t>P3290</t>
  </si>
  <si>
    <t>14th Finance Commission Works - Providing Street Lights and Maintenance</t>
  </si>
  <si>
    <t>P3075</t>
  </si>
  <si>
    <t>Special comprehensive development works in Bangalore city (Bangalore city in charge Minister Discretionary Grants)</t>
  </si>
  <si>
    <t>P3291</t>
  </si>
  <si>
    <t>14th Fin  -Maintenance of Cremotorium, Burial Grounds</t>
  </si>
  <si>
    <t>P3295</t>
  </si>
  <si>
    <t>14th Finance Commission Works - UGD Works</t>
  </si>
  <si>
    <t>ddo365</t>
  </si>
  <si>
    <t xml:space="preserve"> Executive Engineer Electrical Mahadevapura Zone</t>
  </si>
  <si>
    <t>M/S KARTHIK ELECTRICALS C KANTHARAJU</t>
  </si>
  <si>
    <t>Hanumanthaiah</t>
  </si>
  <si>
    <t>ddo538</t>
  </si>
  <si>
    <t xml:space="preserve"> Assistant Executive Engineer HAL Airport Subdivision Mahadevapura Zone</t>
  </si>
  <si>
    <t>Manjunath .T (Aakaash Infra)</t>
  </si>
  <si>
    <t>P0294</t>
  </si>
  <si>
    <t>M and R to Electrical Inst in BMP Buildings, Schools, M.Homes, Community Halls, Markets and Others</t>
  </si>
  <si>
    <t>HAL Airport</t>
  </si>
  <si>
    <t>087-16-000001</t>
  </si>
  <si>
    <t>Operation and maintanance of street light fittings in ward no 87 HAL Airport Mahadevapura Zone M016</t>
  </si>
  <si>
    <t>087-19-000003</t>
  </si>
  <si>
    <t>Maintenance of Burrial Ground and Office Maintenance Works in ward no 87</t>
  </si>
  <si>
    <t>Chethan P</t>
  </si>
  <si>
    <t>087-19-000007</t>
  </si>
  <si>
    <t>Providing UGD Works in ward no 87</t>
  </si>
  <si>
    <t>087-19-000001</t>
  </si>
  <si>
    <t>Providing LED street light in ward no 87 Airport</t>
  </si>
  <si>
    <t>087-15-000024</t>
  </si>
  <si>
    <t xml:space="preserve"> Construction of RCC drains in Islampura Block 1 in HAL Airport ward No.87 </t>
  </si>
  <si>
    <t>087-15-000028</t>
  </si>
  <si>
    <t>Repairs and Maintanance of Electrical Installations in BBMP Buildings in HALAirport Sub Division limit Ward No87 81 56</t>
  </si>
  <si>
    <t>M/s Karthik Electricals.</t>
  </si>
  <si>
    <t>July</t>
  </si>
  <si>
    <t>087-16-000009</t>
  </si>
  <si>
    <t>Improvements to Balance Roads and Drains Annasandrapalya in HAL Airport Ward No 87</t>
  </si>
  <si>
    <t>Sri Dasaradha Rami Reddy. K</t>
  </si>
  <si>
    <t>P1771</t>
  </si>
  <si>
    <t>Zone Works - POW Works</t>
  </si>
  <si>
    <t>087-17-000014</t>
  </si>
  <si>
    <t>Improvements to HAL Market in HAL Airport ward No 87</t>
  </si>
  <si>
    <t>Sri Dasaradha Rami Reddy .K</t>
  </si>
  <si>
    <t>087-19-000006</t>
  </si>
  <si>
    <t>Public Toilet Maintenance Works in ward no 87</t>
  </si>
  <si>
    <t>P3294</t>
  </si>
  <si>
    <t>14th Finance Commission Works - General Public ToiletandSeptage Maintenance</t>
  </si>
  <si>
    <t>087-19-000008</t>
  </si>
  <si>
    <t>Roads and Footpath Maintenance Works in ward no 87</t>
  </si>
  <si>
    <t>Anand V</t>
  </si>
  <si>
    <t>P3296</t>
  </si>
  <si>
    <t>14th Finance Commission Works - Road and Footpath Maintenance</t>
  </si>
  <si>
    <t>087-19-000004</t>
  </si>
  <si>
    <t>Maintenance of Community Property works in ward no 87</t>
  </si>
  <si>
    <t>P3292</t>
  </si>
  <si>
    <t>14th Finance Commission Works - Community Property Maintenance (including Parks)</t>
  </si>
  <si>
    <t>August</t>
  </si>
  <si>
    <t>087-17-000027</t>
  </si>
  <si>
    <t>Engagement of Gangman and Hiring of Tractor Tippers for cleaning and Maintenance of road side drains and other cleaning works in works in ward no 87</t>
  </si>
  <si>
    <t>GOPALA GOWDA .V</t>
  </si>
  <si>
    <t>P3110</t>
  </si>
  <si>
    <t>14th Finance Commission Grant Works</t>
  </si>
  <si>
    <t>087-17-000016</t>
  </si>
  <si>
    <t>Providing Jym Meterials at Vibhuthipura in HAL Airport ward No 87</t>
  </si>
  <si>
    <t xml:space="preserve">Sri Dasarahalli Rami Reddy </t>
  </si>
  <si>
    <t>December</t>
  </si>
  <si>
    <t>087-16-000026</t>
  </si>
  <si>
    <t>Improvements to roads and drain and covering slab at Rameshnagar in ward 87 HAL Airport (Balance works)</t>
  </si>
  <si>
    <t>P0190</t>
  </si>
  <si>
    <t>Works sanctioned by Hon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</si>
</sst>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2" sqref="A2:XFD17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3051</v>
      </c>
      <c r="B2" s="5" t="s">
        <v>28</v>
      </c>
      <c r="C2" s="6">
        <v>43575</v>
      </c>
      <c r="D2" s="7">
        <v>87</v>
      </c>
      <c r="E2" s="8" t="s">
        <v>51</v>
      </c>
      <c r="F2" s="7" t="s">
        <v>52</v>
      </c>
      <c r="G2" s="8" t="s">
        <v>53</v>
      </c>
      <c r="H2" s="7" t="str">
        <f>"000001"</f>
        <v>000001</v>
      </c>
      <c r="I2" s="6">
        <v>42930</v>
      </c>
      <c r="J2" s="7" t="str">
        <f>"000131"</f>
        <v>000131</v>
      </c>
      <c r="K2" s="6">
        <v>43501</v>
      </c>
      <c r="L2" s="7" t="str">
        <f>"000132"</f>
        <v>000132</v>
      </c>
      <c r="M2" s="6">
        <v>43501</v>
      </c>
      <c r="N2" s="7">
        <v>16</v>
      </c>
      <c r="O2" s="7" t="str">
        <f>"000968"</f>
        <v>000968</v>
      </c>
      <c r="P2" s="6">
        <v>43579</v>
      </c>
      <c r="Q2" s="9">
        <v>7.8476400000000002</v>
      </c>
      <c r="R2" s="9">
        <v>0.96692999999999996</v>
      </c>
      <c r="S2" s="9">
        <v>6.8807099999999997</v>
      </c>
      <c r="T2" s="7">
        <v>20</v>
      </c>
      <c r="U2" s="6">
        <v>43575</v>
      </c>
      <c r="V2" s="7">
        <v>9980796171</v>
      </c>
      <c r="W2" s="8" t="s">
        <v>44</v>
      </c>
      <c r="X2" s="7" t="s">
        <v>29</v>
      </c>
      <c r="Y2" s="8" t="s">
        <v>30</v>
      </c>
      <c r="Z2" s="7" t="s">
        <v>42</v>
      </c>
      <c r="AA2" s="8" t="s">
        <v>43</v>
      </c>
      <c r="AB2" s="9">
        <f>Q2/100</f>
        <v>7.8476400000000002E-2</v>
      </c>
    </row>
    <row r="3" spans="1:28" x14ac:dyDescent="0.35">
      <c r="A3" s="4">
        <v>3052</v>
      </c>
      <c r="B3" s="5" t="s">
        <v>28</v>
      </c>
      <c r="C3" s="6">
        <v>43580</v>
      </c>
      <c r="D3" s="7">
        <v>87</v>
      </c>
      <c r="E3" s="8" t="s">
        <v>51</v>
      </c>
      <c r="F3" s="7" t="s">
        <v>52</v>
      </c>
      <c r="G3" s="8" t="s">
        <v>53</v>
      </c>
      <c r="H3" s="7" t="str">
        <f>"000001"</f>
        <v>000001</v>
      </c>
      <c r="I3" s="6">
        <v>42930</v>
      </c>
      <c r="J3" s="7" t="str">
        <f>"000131"</f>
        <v>000131</v>
      </c>
      <c r="K3" s="6">
        <v>43501</v>
      </c>
      <c r="L3" s="7" t="str">
        <f>"000132"</f>
        <v>000132</v>
      </c>
      <c r="M3" s="6">
        <v>43501</v>
      </c>
      <c r="N3" s="7">
        <v>16</v>
      </c>
      <c r="O3" s="7" t="str">
        <f>"000968"</f>
        <v>000968</v>
      </c>
      <c r="P3" s="6">
        <v>43579</v>
      </c>
      <c r="Q3" s="9">
        <v>3.9237700000000002</v>
      </c>
      <c r="R3" s="9">
        <v>0.49097000000000002</v>
      </c>
      <c r="S3" s="9">
        <v>3.4327999999999999</v>
      </c>
      <c r="T3" s="7">
        <v>29</v>
      </c>
      <c r="U3" s="6">
        <v>43580</v>
      </c>
      <c r="V3" s="7">
        <v>9980796171</v>
      </c>
      <c r="W3" s="8" t="s">
        <v>44</v>
      </c>
      <c r="X3" s="7" t="s">
        <v>29</v>
      </c>
      <c r="Y3" s="8" t="s">
        <v>30</v>
      </c>
      <c r="Z3" s="7" t="s">
        <v>42</v>
      </c>
      <c r="AA3" s="8" t="s">
        <v>43</v>
      </c>
      <c r="AB3" s="9">
        <f>Q3/100</f>
        <v>3.92377E-2</v>
      </c>
    </row>
    <row r="4" spans="1:28" x14ac:dyDescent="0.35">
      <c r="A4" s="4">
        <v>3053</v>
      </c>
      <c r="B4" s="5" t="s">
        <v>32</v>
      </c>
      <c r="C4" s="6">
        <v>43606</v>
      </c>
      <c r="D4" s="7">
        <v>87</v>
      </c>
      <c r="E4" s="8" t="s">
        <v>51</v>
      </c>
      <c r="F4" s="7" t="s">
        <v>59</v>
      </c>
      <c r="G4" s="8" t="s">
        <v>60</v>
      </c>
      <c r="H4" s="7" t="str">
        <f>"000058"</f>
        <v>000058</v>
      </c>
      <c r="I4" s="6">
        <v>43472</v>
      </c>
      <c r="J4" s="7" t="str">
        <f>"000143"</f>
        <v>000143</v>
      </c>
      <c r="K4" s="6">
        <v>43532</v>
      </c>
      <c r="L4" s="7" t="str">
        <f>"000146"</f>
        <v>000146</v>
      </c>
      <c r="M4" s="6">
        <v>43532</v>
      </c>
      <c r="N4" s="7">
        <v>19</v>
      </c>
      <c r="O4" s="7" t="str">
        <f>"001783"</f>
        <v>001783</v>
      </c>
      <c r="P4" s="6">
        <v>43603</v>
      </c>
      <c r="Q4" s="9">
        <v>10.487740000000001</v>
      </c>
      <c r="R4" s="9">
        <v>1.0624199999999999</v>
      </c>
      <c r="S4" s="9">
        <v>9.4253199999999993</v>
      </c>
      <c r="T4" s="7">
        <v>53</v>
      </c>
      <c r="U4" s="6">
        <v>43606</v>
      </c>
      <c r="V4" s="7">
        <v>9980796171</v>
      </c>
      <c r="W4" s="8" t="s">
        <v>48</v>
      </c>
      <c r="X4" s="7" t="s">
        <v>34</v>
      </c>
      <c r="Y4" s="8" t="s">
        <v>35</v>
      </c>
      <c r="Z4" s="7" t="s">
        <v>42</v>
      </c>
      <c r="AA4" s="8" t="s">
        <v>43</v>
      </c>
      <c r="AB4" s="9">
        <f>Q4/100</f>
        <v>0.10487740000000001</v>
      </c>
    </row>
    <row r="5" spans="1:28" x14ac:dyDescent="0.35">
      <c r="A5" s="4">
        <v>3054</v>
      </c>
      <c r="B5" s="5" t="s">
        <v>32</v>
      </c>
      <c r="C5" s="6">
        <v>43609</v>
      </c>
      <c r="D5" s="7">
        <v>87</v>
      </c>
      <c r="E5" s="8" t="s">
        <v>51</v>
      </c>
      <c r="F5" s="7" t="s">
        <v>61</v>
      </c>
      <c r="G5" s="8" t="s">
        <v>62</v>
      </c>
      <c r="H5" s="7" t="str">
        <f>"000051"</f>
        <v>000051</v>
      </c>
      <c r="I5" s="6">
        <v>43191</v>
      </c>
      <c r="J5" s="7" t="str">
        <f>"000017"</f>
        <v>000017</v>
      </c>
      <c r="K5" s="6">
        <v>43033</v>
      </c>
      <c r="L5" s="7" t="str">
        <f>"000089"</f>
        <v>000089</v>
      </c>
      <c r="M5" s="6">
        <v>43033</v>
      </c>
      <c r="N5" s="7">
        <v>15</v>
      </c>
      <c r="O5" s="7" t="str">
        <f>"001974"</f>
        <v>001974</v>
      </c>
      <c r="P5" s="6">
        <v>43607</v>
      </c>
      <c r="Q5" s="9">
        <v>47.830759999999998</v>
      </c>
      <c r="R5" s="9">
        <v>6.5137400000000003</v>
      </c>
      <c r="S5" s="9">
        <v>41.317019999999999</v>
      </c>
      <c r="T5" s="7">
        <v>57</v>
      </c>
      <c r="U5" s="6">
        <v>43609</v>
      </c>
      <c r="V5" s="7">
        <v>0</v>
      </c>
      <c r="W5" s="8" t="s">
        <v>33</v>
      </c>
      <c r="X5" s="7" t="s">
        <v>36</v>
      </c>
      <c r="Y5" s="8" t="s">
        <v>37</v>
      </c>
      <c r="Z5" s="7" t="s">
        <v>46</v>
      </c>
      <c r="AA5" s="8" t="s">
        <v>47</v>
      </c>
      <c r="AB5" s="9">
        <f>Q5/100</f>
        <v>0.4783076</v>
      </c>
    </row>
    <row r="6" spans="1:28" x14ac:dyDescent="0.35">
      <c r="A6" s="4">
        <v>3055</v>
      </c>
      <c r="B6" s="5" t="s">
        <v>32</v>
      </c>
      <c r="C6" s="6">
        <v>43614</v>
      </c>
      <c r="D6" s="7">
        <v>87</v>
      </c>
      <c r="E6" s="8" t="s">
        <v>51</v>
      </c>
      <c r="F6" s="7" t="s">
        <v>63</v>
      </c>
      <c r="G6" s="8" t="s">
        <v>64</v>
      </c>
      <c r="H6" s="7" t="str">
        <f>"000054"</f>
        <v>000054</v>
      </c>
      <c r="I6" s="6">
        <v>43178</v>
      </c>
      <c r="J6" s="7" t="str">
        <f>"000066"</f>
        <v>000066</v>
      </c>
      <c r="K6" s="6">
        <v>43178</v>
      </c>
      <c r="L6" s="7" t="str">
        <f>"000068"</f>
        <v>000068</v>
      </c>
      <c r="M6" s="6">
        <v>43178</v>
      </c>
      <c r="N6" s="7">
        <v>15</v>
      </c>
      <c r="O6" s="7" t="str">
        <f>"002087"</f>
        <v>002087</v>
      </c>
      <c r="P6" s="6">
        <v>43612</v>
      </c>
      <c r="Q6" s="9">
        <v>0.89139999999999997</v>
      </c>
      <c r="R6" s="9">
        <v>9.0279999999999999E-2</v>
      </c>
      <c r="S6" s="9">
        <v>0.80112000000000005</v>
      </c>
      <c r="T6" s="7">
        <v>64</v>
      </c>
      <c r="U6" s="6">
        <v>43614</v>
      </c>
      <c r="V6" s="7">
        <v>0</v>
      </c>
      <c r="W6" s="8" t="s">
        <v>65</v>
      </c>
      <c r="X6" s="7" t="s">
        <v>49</v>
      </c>
      <c r="Y6" s="8" t="s">
        <v>50</v>
      </c>
      <c r="Z6" s="7" t="s">
        <v>42</v>
      </c>
      <c r="AA6" s="8" t="s">
        <v>43</v>
      </c>
      <c r="AB6" s="9">
        <f>Q6/100</f>
        <v>8.914E-3</v>
      </c>
    </row>
    <row r="7" spans="1:28" x14ac:dyDescent="0.35">
      <c r="A7" s="4">
        <v>3056</v>
      </c>
      <c r="B7" s="5" t="s">
        <v>31</v>
      </c>
      <c r="C7" s="6">
        <v>43633</v>
      </c>
      <c r="D7" s="7">
        <v>87</v>
      </c>
      <c r="E7" s="8" t="s">
        <v>51</v>
      </c>
      <c r="F7" s="7" t="s">
        <v>54</v>
      </c>
      <c r="G7" s="8" t="s">
        <v>55</v>
      </c>
      <c r="H7" s="7" t="str">
        <f>"000373"</f>
        <v>000373</v>
      </c>
      <c r="I7" s="6">
        <v>43518</v>
      </c>
      <c r="J7" s="7" t="str">
        <f>"000004"</f>
        <v>000004</v>
      </c>
      <c r="K7" s="6">
        <v>43591</v>
      </c>
      <c r="L7" s="7" t="str">
        <f>"000010"</f>
        <v>000010</v>
      </c>
      <c r="M7" s="6">
        <v>43591</v>
      </c>
      <c r="N7" s="7">
        <v>19</v>
      </c>
      <c r="O7" s="7" t="str">
        <f>"002734"</f>
        <v>002734</v>
      </c>
      <c r="P7" s="6">
        <v>43629</v>
      </c>
      <c r="Q7" s="9">
        <v>5.2818100000000001</v>
      </c>
      <c r="R7" s="9">
        <v>0.53302000000000005</v>
      </c>
      <c r="S7" s="9">
        <v>4.7487899999999996</v>
      </c>
      <c r="T7" s="7">
        <v>83</v>
      </c>
      <c r="U7" s="6">
        <v>43633</v>
      </c>
      <c r="V7" s="7">
        <v>9845485047</v>
      </c>
      <c r="W7" s="8" t="s">
        <v>56</v>
      </c>
      <c r="X7" s="7" t="s">
        <v>38</v>
      </c>
      <c r="Y7" s="8" t="s">
        <v>39</v>
      </c>
      <c r="Z7" s="7" t="s">
        <v>46</v>
      </c>
      <c r="AA7" s="8" t="s">
        <v>47</v>
      </c>
      <c r="AB7" s="9">
        <v>5.28181E-2</v>
      </c>
    </row>
    <row r="8" spans="1:28" x14ac:dyDescent="0.35">
      <c r="A8" s="4">
        <v>3057</v>
      </c>
      <c r="B8" s="5" t="s">
        <v>31</v>
      </c>
      <c r="C8" s="6">
        <v>43641</v>
      </c>
      <c r="D8" s="7">
        <v>87</v>
      </c>
      <c r="E8" s="8" t="s">
        <v>51</v>
      </c>
      <c r="F8" s="7" t="s">
        <v>57</v>
      </c>
      <c r="G8" s="8" t="s">
        <v>58</v>
      </c>
      <c r="H8" s="7" t="str">
        <f>"000356"</f>
        <v>000356</v>
      </c>
      <c r="I8" s="6">
        <v>43517</v>
      </c>
      <c r="J8" s="7" t="str">
        <f>"000011"</f>
        <v>000011</v>
      </c>
      <c r="K8" s="6">
        <v>43607</v>
      </c>
      <c r="L8" s="7" t="str">
        <f>"000031"</f>
        <v>000031</v>
      </c>
      <c r="M8" s="6">
        <v>43608</v>
      </c>
      <c r="N8" s="7">
        <v>19</v>
      </c>
      <c r="O8" s="7" t="str">
        <f>"002850"</f>
        <v>002850</v>
      </c>
      <c r="P8" s="6">
        <v>43635</v>
      </c>
      <c r="Q8" s="9">
        <v>15.89204</v>
      </c>
      <c r="R8" s="9">
        <v>1.73472</v>
      </c>
      <c r="S8" s="9">
        <v>14.15732</v>
      </c>
      <c r="T8" s="7">
        <v>93</v>
      </c>
      <c r="U8" s="6">
        <v>43641</v>
      </c>
      <c r="V8" s="7">
        <v>9845485047</v>
      </c>
      <c r="W8" s="8" t="s">
        <v>45</v>
      </c>
      <c r="X8" s="7" t="s">
        <v>40</v>
      </c>
      <c r="Y8" s="8" t="s">
        <v>41</v>
      </c>
      <c r="Z8" s="7" t="s">
        <v>46</v>
      </c>
      <c r="AA8" s="8" t="s">
        <v>47</v>
      </c>
      <c r="AB8" s="9">
        <v>0.15892039999999999</v>
      </c>
    </row>
    <row r="9" spans="1:28" x14ac:dyDescent="0.35">
      <c r="A9" s="4">
        <v>3058</v>
      </c>
      <c r="B9" s="5" t="s">
        <v>66</v>
      </c>
      <c r="C9" s="6">
        <v>43654</v>
      </c>
      <c r="D9" s="7">
        <v>87</v>
      </c>
      <c r="E9" s="8" t="s">
        <v>51</v>
      </c>
      <c r="F9" s="7" t="s">
        <v>67</v>
      </c>
      <c r="G9" s="10" t="s">
        <v>68</v>
      </c>
      <c r="H9" s="7" t="str">
        <f>"000165"</f>
        <v>000165</v>
      </c>
      <c r="I9" s="6">
        <v>42815</v>
      </c>
      <c r="J9" s="7" t="str">
        <f>"000053"</f>
        <v>000053</v>
      </c>
      <c r="K9" s="6">
        <v>43131</v>
      </c>
      <c r="L9" s="7" t="str">
        <f>"000180"</f>
        <v>000180</v>
      </c>
      <c r="M9" s="6">
        <v>43131</v>
      </c>
      <c r="N9" s="7">
        <v>16</v>
      </c>
      <c r="O9" s="7" t="str">
        <f>"003337"</f>
        <v>003337</v>
      </c>
      <c r="P9" s="6">
        <v>43650</v>
      </c>
      <c r="Q9" s="11">
        <v>17.31672</v>
      </c>
      <c r="R9" s="11">
        <v>2.0109900000000001</v>
      </c>
      <c r="S9" s="11">
        <v>15.305730000000001</v>
      </c>
      <c r="T9" s="7">
        <v>108</v>
      </c>
      <c r="U9" s="6">
        <v>43654</v>
      </c>
      <c r="V9" s="7">
        <v>0</v>
      </c>
      <c r="W9" s="10" t="s">
        <v>69</v>
      </c>
      <c r="X9" s="7" t="s">
        <v>70</v>
      </c>
      <c r="Y9" s="10" t="s">
        <v>71</v>
      </c>
      <c r="Z9" s="7" t="s">
        <v>46</v>
      </c>
      <c r="AA9" s="10" t="s">
        <v>47</v>
      </c>
      <c r="AB9" s="11">
        <f t="shared" ref="AB9:AB16" si="0">Q9/100</f>
        <v>0.17316719999999999</v>
      </c>
    </row>
    <row r="10" spans="1:28" x14ac:dyDescent="0.35">
      <c r="A10" s="4">
        <v>3059</v>
      </c>
      <c r="B10" s="5" t="s">
        <v>66</v>
      </c>
      <c r="C10" s="6">
        <v>43654</v>
      </c>
      <c r="D10" s="7">
        <v>87</v>
      </c>
      <c r="E10" s="8" t="s">
        <v>51</v>
      </c>
      <c r="F10" s="7" t="s">
        <v>72</v>
      </c>
      <c r="G10" s="10" t="s">
        <v>73</v>
      </c>
      <c r="H10" s="7" t="str">
        <f>"000163"</f>
        <v>000163</v>
      </c>
      <c r="I10" s="6">
        <v>42815</v>
      </c>
      <c r="J10" s="7" t="str">
        <f>"000054"</f>
        <v>000054</v>
      </c>
      <c r="K10" s="6">
        <v>43131</v>
      </c>
      <c r="L10" s="7" t="str">
        <f>"000181"</f>
        <v>000181</v>
      </c>
      <c r="M10" s="6">
        <v>43131</v>
      </c>
      <c r="N10" s="7">
        <v>17</v>
      </c>
      <c r="O10" s="7" t="str">
        <f>"003338"</f>
        <v>003338</v>
      </c>
      <c r="P10" s="6">
        <v>43650</v>
      </c>
      <c r="Q10" s="11">
        <v>20.938099999999999</v>
      </c>
      <c r="R10" s="11">
        <v>2.5914600000000001</v>
      </c>
      <c r="S10" s="11">
        <v>18.346640000000001</v>
      </c>
      <c r="T10" s="7">
        <v>108</v>
      </c>
      <c r="U10" s="6">
        <v>43654</v>
      </c>
      <c r="V10" s="7">
        <v>0</v>
      </c>
      <c r="W10" s="10" t="s">
        <v>74</v>
      </c>
      <c r="X10" s="7" t="s">
        <v>70</v>
      </c>
      <c r="Y10" s="10" t="s">
        <v>71</v>
      </c>
      <c r="Z10" s="7" t="s">
        <v>46</v>
      </c>
      <c r="AA10" s="10" t="s">
        <v>47</v>
      </c>
      <c r="AB10" s="11">
        <f t="shared" si="0"/>
        <v>0.20938099999999998</v>
      </c>
    </row>
    <row r="11" spans="1:28" x14ac:dyDescent="0.35">
      <c r="A11" s="4">
        <v>3060</v>
      </c>
      <c r="B11" s="5" t="s">
        <v>66</v>
      </c>
      <c r="C11" s="6">
        <v>43654</v>
      </c>
      <c r="D11" s="7">
        <v>87</v>
      </c>
      <c r="E11" s="8" t="s">
        <v>51</v>
      </c>
      <c r="F11" s="7" t="s">
        <v>52</v>
      </c>
      <c r="G11" s="10" t="s">
        <v>53</v>
      </c>
      <c r="H11" s="7" t="str">
        <f>"000001"</f>
        <v>000001</v>
      </c>
      <c r="I11" s="6">
        <v>42930</v>
      </c>
      <c r="J11" s="7" t="str">
        <f>"000049"</f>
        <v>000049</v>
      </c>
      <c r="K11" s="6">
        <v>43776</v>
      </c>
      <c r="L11" s="7" t="str">
        <f>"000048"</f>
        <v>000048</v>
      </c>
      <c r="M11" s="6">
        <v>43776</v>
      </c>
      <c r="N11" s="7">
        <v>16</v>
      </c>
      <c r="O11" s="7" t="str">
        <f>""</f>
        <v/>
      </c>
      <c r="P11" s="7"/>
      <c r="Q11" s="11">
        <v>7.8476400000000002</v>
      </c>
      <c r="R11" s="11">
        <v>0.95011000000000001</v>
      </c>
      <c r="S11" s="11">
        <v>6.8975299999999997</v>
      </c>
      <c r="T11" s="7">
        <v>109</v>
      </c>
      <c r="U11" s="6">
        <v>43654</v>
      </c>
      <c r="V11" s="7">
        <v>9980796171</v>
      </c>
      <c r="W11" s="10" t="s">
        <v>44</v>
      </c>
      <c r="X11" s="7" t="s">
        <v>29</v>
      </c>
      <c r="Y11" s="10" t="s">
        <v>30</v>
      </c>
      <c r="Z11" s="7" t="s">
        <v>42</v>
      </c>
      <c r="AA11" s="10" t="s">
        <v>43</v>
      </c>
      <c r="AB11" s="11">
        <f t="shared" si="0"/>
        <v>7.8476400000000002E-2</v>
      </c>
    </row>
    <row r="12" spans="1:28" x14ac:dyDescent="0.35">
      <c r="A12" s="4">
        <v>3061</v>
      </c>
      <c r="B12" s="5" t="s">
        <v>66</v>
      </c>
      <c r="C12" s="6">
        <v>43668</v>
      </c>
      <c r="D12" s="7">
        <v>87</v>
      </c>
      <c r="E12" s="8" t="s">
        <v>51</v>
      </c>
      <c r="F12" s="7" t="s">
        <v>75</v>
      </c>
      <c r="G12" s="10" t="s">
        <v>76</v>
      </c>
      <c r="H12" s="7" t="str">
        <f>"000366"</f>
        <v>000366</v>
      </c>
      <c r="I12" s="6">
        <v>43518</v>
      </c>
      <c r="J12" s="7" t="str">
        <f>"000017"</f>
        <v>000017</v>
      </c>
      <c r="K12" s="6">
        <v>43620</v>
      </c>
      <c r="L12" s="7" t="str">
        <f>"000049"</f>
        <v>000049</v>
      </c>
      <c r="M12" s="6">
        <v>43620</v>
      </c>
      <c r="N12" s="7">
        <v>19</v>
      </c>
      <c r="O12" s="7" t="str">
        <f>"003389"</f>
        <v>003389</v>
      </c>
      <c r="P12" s="6">
        <v>43657</v>
      </c>
      <c r="Q12" s="11">
        <v>5.2914599999999998</v>
      </c>
      <c r="R12" s="11">
        <v>0.51148000000000005</v>
      </c>
      <c r="S12" s="11">
        <v>4.7799800000000001</v>
      </c>
      <c r="T12" s="7">
        <v>119</v>
      </c>
      <c r="U12" s="6">
        <v>43668</v>
      </c>
      <c r="V12" s="7">
        <v>9845485047</v>
      </c>
      <c r="W12" s="10" t="s">
        <v>45</v>
      </c>
      <c r="X12" s="7" t="s">
        <v>77</v>
      </c>
      <c r="Y12" s="10" t="s">
        <v>78</v>
      </c>
      <c r="Z12" s="7" t="s">
        <v>46</v>
      </c>
      <c r="AA12" s="10" t="s">
        <v>47</v>
      </c>
      <c r="AB12" s="11">
        <f t="shared" si="0"/>
        <v>5.2914599999999999E-2</v>
      </c>
    </row>
    <row r="13" spans="1:28" x14ac:dyDescent="0.35">
      <c r="A13" s="4">
        <v>3062</v>
      </c>
      <c r="B13" s="5" t="s">
        <v>66</v>
      </c>
      <c r="C13" s="6">
        <v>43668</v>
      </c>
      <c r="D13" s="7">
        <v>87</v>
      </c>
      <c r="E13" s="8" t="s">
        <v>51</v>
      </c>
      <c r="F13" s="7" t="s">
        <v>79</v>
      </c>
      <c r="G13" s="10" t="s">
        <v>80</v>
      </c>
      <c r="H13" s="7" t="str">
        <f>"000357"</f>
        <v>000357</v>
      </c>
      <c r="I13" s="6">
        <v>43517</v>
      </c>
      <c r="J13" s="7" t="str">
        <f>"000005"</f>
        <v>000005</v>
      </c>
      <c r="K13" s="6">
        <v>43593</v>
      </c>
      <c r="L13" s="7" t="str">
        <f>"000021"</f>
        <v>000021</v>
      </c>
      <c r="M13" s="6">
        <v>43598</v>
      </c>
      <c r="N13" s="7">
        <v>19</v>
      </c>
      <c r="O13" s="7" t="str">
        <f>"003755"</f>
        <v>003755</v>
      </c>
      <c r="P13" s="6">
        <v>43664</v>
      </c>
      <c r="Q13" s="11">
        <v>15.918760000000001</v>
      </c>
      <c r="R13" s="11">
        <v>1.70764</v>
      </c>
      <c r="S13" s="11">
        <v>14.211119999999999</v>
      </c>
      <c r="T13" s="7">
        <v>119</v>
      </c>
      <c r="U13" s="6">
        <v>43668</v>
      </c>
      <c r="V13" s="7">
        <v>9845485047</v>
      </c>
      <c r="W13" s="10" t="s">
        <v>81</v>
      </c>
      <c r="X13" s="7" t="s">
        <v>82</v>
      </c>
      <c r="Y13" s="10" t="s">
        <v>83</v>
      </c>
      <c r="Z13" s="7" t="s">
        <v>46</v>
      </c>
      <c r="AA13" s="10" t="s">
        <v>47</v>
      </c>
      <c r="AB13" s="11">
        <f t="shared" si="0"/>
        <v>0.15918760000000001</v>
      </c>
    </row>
    <row r="14" spans="1:28" x14ac:dyDescent="0.35">
      <c r="A14" s="4">
        <v>3063</v>
      </c>
      <c r="B14" s="5" t="s">
        <v>66</v>
      </c>
      <c r="C14" s="6">
        <v>43672</v>
      </c>
      <c r="D14" s="7">
        <v>87</v>
      </c>
      <c r="E14" s="8" t="s">
        <v>51</v>
      </c>
      <c r="F14" s="7" t="s">
        <v>84</v>
      </c>
      <c r="G14" s="10" t="s">
        <v>85</v>
      </c>
      <c r="H14" s="7" t="str">
        <f>"000370"</f>
        <v>000370</v>
      </c>
      <c r="I14" s="6">
        <v>43518</v>
      </c>
      <c r="J14" s="7" t="str">
        <f>"000031"</f>
        <v>000031</v>
      </c>
      <c r="K14" s="6">
        <v>43643</v>
      </c>
      <c r="L14" s="7" t="str">
        <f>"000074"</f>
        <v>000074</v>
      </c>
      <c r="M14" s="6">
        <v>43644</v>
      </c>
      <c r="N14" s="7">
        <v>19</v>
      </c>
      <c r="O14" s="7" t="str">
        <f>"004030"</f>
        <v>004030</v>
      </c>
      <c r="P14" s="6">
        <v>43672</v>
      </c>
      <c r="Q14" s="11">
        <v>5.29392</v>
      </c>
      <c r="R14" s="11">
        <v>0.55310000000000004</v>
      </c>
      <c r="S14" s="11">
        <v>4.7408200000000003</v>
      </c>
      <c r="T14" s="7">
        <v>128</v>
      </c>
      <c r="U14" s="6">
        <v>43672</v>
      </c>
      <c r="V14" s="7">
        <v>9845485047</v>
      </c>
      <c r="W14" s="10" t="s">
        <v>45</v>
      </c>
      <c r="X14" s="7" t="s">
        <v>86</v>
      </c>
      <c r="Y14" s="10" t="s">
        <v>87</v>
      </c>
      <c r="Z14" s="7" t="s">
        <v>46</v>
      </c>
      <c r="AA14" s="10" t="s">
        <v>47</v>
      </c>
      <c r="AB14" s="11">
        <f t="shared" si="0"/>
        <v>5.2939199999999999E-2</v>
      </c>
    </row>
    <row r="15" spans="1:28" x14ac:dyDescent="0.35">
      <c r="A15" s="4">
        <v>3064</v>
      </c>
      <c r="B15" s="5" t="s">
        <v>88</v>
      </c>
      <c r="C15" s="6">
        <v>43703</v>
      </c>
      <c r="D15" s="7">
        <v>87</v>
      </c>
      <c r="E15" s="8" t="s">
        <v>51</v>
      </c>
      <c r="F15" s="7" t="s">
        <v>89</v>
      </c>
      <c r="G15" s="10" t="s">
        <v>90</v>
      </c>
      <c r="H15" s="7" t="str">
        <f>"000136"</f>
        <v>000136</v>
      </c>
      <c r="I15" s="6">
        <v>43420</v>
      </c>
      <c r="J15" s="7" t="str">
        <f>"000034"</f>
        <v>000034</v>
      </c>
      <c r="K15" s="6">
        <v>43654</v>
      </c>
      <c r="L15" s="7" t="str">
        <f>"000087"</f>
        <v>000087</v>
      </c>
      <c r="M15" s="6">
        <v>43654</v>
      </c>
      <c r="N15" s="7">
        <v>17</v>
      </c>
      <c r="O15" s="7" t="str">
        <f>"004561"</f>
        <v>004561</v>
      </c>
      <c r="P15" s="6">
        <v>43693</v>
      </c>
      <c r="Q15" s="11">
        <v>11.9895</v>
      </c>
      <c r="R15" s="11">
        <v>1.0946199999999999</v>
      </c>
      <c r="S15" s="11">
        <v>10.894880000000001</v>
      </c>
      <c r="T15" s="7">
        <v>163</v>
      </c>
      <c r="U15" s="6">
        <v>43703</v>
      </c>
      <c r="V15" s="7">
        <v>9611168447</v>
      </c>
      <c r="W15" s="10" t="s">
        <v>91</v>
      </c>
      <c r="X15" s="7" t="s">
        <v>92</v>
      </c>
      <c r="Y15" s="10" t="s">
        <v>93</v>
      </c>
      <c r="Z15" s="7" t="s">
        <v>46</v>
      </c>
      <c r="AA15" s="10" t="s">
        <v>47</v>
      </c>
      <c r="AB15" s="11">
        <f t="shared" si="0"/>
        <v>0.119895</v>
      </c>
    </row>
    <row r="16" spans="1:28" x14ac:dyDescent="0.35">
      <c r="A16" s="4">
        <v>3065</v>
      </c>
      <c r="B16" s="5" t="s">
        <v>88</v>
      </c>
      <c r="C16" s="6">
        <v>43704</v>
      </c>
      <c r="D16" s="7">
        <v>87</v>
      </c>
      <c r="E16" s="8" t="s">
        <v>51</v>
      </c>
      <c r="F16" s="7" t="s">
        <v>94</v>
      </c>
      <c r="G16" s="10" t="s">
        <v>95</v>
      </c>
      <c r="H16" s="7" t="str">
        <f>"000162"</f>
        <v>000162</v>
      </c>
      <c r="I16" s="6">
        <v>42815</v>
      </c>
      <c r="J16" s="7" t="str">
        <f>"000071"</f>
        <v>000071</v>
      </c>
      <c r="K16" s="6">
        <v>43187</v>
      </c>
      <c r="L16" s="7" t="str">
        <f>"000276"</f>
        <v>000276</v>
      </c>
      <c r="M16" s="6">
        <v>43187</v>
      </c>
      <c r="N16" s="7">
        <v>17</v>
      </c>
      <c r="O16" s="7" t="str">
        <f>"004545"</f>
        <v>004545</v>
      </c>
      <c r="P16" s="6">
        <v>43693</v>
      </c>
      <c r="Q16" s="11">
        <v>16.46</v>
      </c>
      <c r="R16" s="11">
        <v>1.6998</v>
      </c>
      <c r="S16" s="11">
        <v>14.760199999999999</v>
      </c>
      <c r="T16" s="7">
        <v>166</v>
      </c>
      <c r="U16" s="6">
        <v>43704</v>
      </c>
      <c r="V16" s="7">
        <v>0</v>
      </c>
      <c r="W16" s="10" t="s">
        <v>96</v>
      </c>
      <c r="X16" s="7" t="s">
        <v>70</v>
      </c>
      <c r="Y16" s="10" t="s">
        <v>71</v>
      </c>
      <c r="Z16" s="7" t="s">
        <v>46</v>
      </c>
      <c r="AA16" s="10" t="s">
        <v>47</v>
      </c>
      <c r="AB16" s="11">
        <f t="shared" si="0"/>
        <v>0.1646</v>
      </c>
    </row>
    <row r="17" spans="1:28" x14ac:dyDescent="0.35">
      <c r="A17" s="4">
        <v>3066</v>
      </c>
      <c r="B17" s="5" t="s">
        <v>97</v>
      </c>
      <c r="C17" s="6">
        <v>43823</v>
      </c>
      <c r="D17" s="4">
        <v>87</v>
      </c>
      <c r="E17" s="8" t="s">
        <v>51</v>
      </c>
      <c r="F17" s="7" t="s">
        <v>98</v>
      </c>
      <c r="G17" s="8" t="s">
        <v>99</v>
      </c>
      <c r="H17" s="7" t="str">
        <f>"000104"</f>
        <v>000104</v>
      </c>
      <c r="I17" s="6">
        <v>43191</v>
      </c>
      <c r="J17" s="7" t="str">
        <f>"000016"</f>
        <v>000016</v>
      </c>
      <c r="K17" s="6">
        <v>43248</v>
      </c>
      <c r="L17" s="7" t="str">
        <f>"000071"</f>
        <v>000071</v>
      </c>
      <c r="M17" s="6">
        <v>43248</v>
      </c>
      <c r="N17" s="7">
        <v>16</v>
      </c>
      <c r="O17" s="7" t="str">
        <f>"006789"</f>
        <v>006789</v>
      </c>
      <c r="P17" s="6">
        <v>43811</v>
      </c>
      <c r="Q17" s="9">
        <v>14.843999999999999</v>
      </c>
      <c r="R17" s="9">
        <v>2.0183300000000002</v>
      </c>
      <c r="S17" s="9">
        <v>12.825670000000001</v>
      </c>
      <c r="T17" s="7">
        <v>13</v>
      </c>
      <c r="U17" s="6">
        <v>43823</v>
      </c>
      <c r="V17" s="7">
        <v>0</v>
      </c>
      <c r="W17" s="8" t="s">
        <v>33</v>
      </c>
      <c r="X17" s="7" t="s">
        <v>100</v>
      </c>
      <c r="Y17" s="8" t="s">
        <v>101</v>
      </c>
      <c r="Z17" s="7" t="s">
        <v>46</v>
      </c>
      <c r="AA17" s="8" t="s">
        <v>47</v>
      </c>
      <c r="AB17" s="9">
        <v>0.14843999999999999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2020-01-28T12:04:17Z</dcterms:modified>
</cp:coreProperties>
</file>