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<sst xmlns="http://schemas.openxmlformats.org/spreadsheetml/2006/main" count="208" uniqueCount="99">
  <si>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</si>
  <si>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</si>
  <si>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</si>
  <si>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</si>
  <si>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</si>
  <si>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</si>
  <si>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</si>
  <si>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</si>
  <si>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</si>
  <si>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</si>
  <si>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</si>
  <si>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</si>
  <si>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</si>
  <si>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</si>
  <si>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</si>
  <si>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</si>
  <si>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</si>
  <si>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</si>
  <si>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</si>
  <si>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</si>
  <si>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</si>
  <si>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</si>
  <si>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</si>
  <si>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</si>
  <si>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</si>
  <si>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</si>
  <si>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</si>
  <si>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</si>
  <si>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</si>
  <si>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</si>
  <si>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</si>
  <si>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</si>
  <si>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</si>
  <si>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</si>
  <si>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</si>
  <si>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P1878</t>
  </si>
  <si>
    <t>18per - Works (Bhagyajyothi, Sooru / Neeru Yojane and General) (54 Lakhs / New Wards)</t>
  </si>
  <si>
    <t>KRIDL</t>
  </si>
  <si>
    <t>ddo089</t>
  </si>
  <si>
    <t xml:space="preserve"> Assistant Executive Engineer Electrical East Zone</t>
  </si>
  <si>
    <t>S Deepak Kumar</t>
  </si>
  <si>
    <t>ddo083</t>
  </si>
  <si>
    <t xml:space="preserve"> Assistant Executive Engineer J B Nagar East Zon</t>
  </si>
  <si>
    <t>Jeevanbhima Nagara</t>
  </si>
  <si>
    <t>088-16-000001</t>
  </si>
  <si>
    <t>Operation and Maintenance of street lights at Jeevan bheema nagara and Konena agrahara area ward nos 88 and 113 Package E25 for one year.</t>
  </si>
  <si>
    <t>M/s.Sapthagiri Electricals</t>
  </si>
  <si>
    <t>088-17-000012</t>
  </si>
  <si>
    <t>Improvements of Drain  and Road at 17th Main and 18th Main in Ward No.88</t>
  </si>
  <si>
    <t>Devananda V</t>
  </si>
  <si>
    <t>088-17-000008</t>
  </si>
  <si>
    <t>Improvements of Drain  and Road at 14th and 14th A main ward no 88</t>
  </si>
  <si>
    <t>088-19-000001</t>
  </si>
  <si>
    <t>IMPROVEMENTS TO DRAIN AND ROAD AT 15TH MAIN BHABASAHEB COLONY IN WARD NO 088</t>
  </si>
  <si>
    <t>088-16-000008</t>
  </si>
  <si>
    <t>DESILTING OF DRAIN CONSTRUCTION OF FLAGGING COARSE AND RCC SLAB IN SHIVALINGAIAH COLONY MAIN ROAD IN WARD NO 88 JEEVANBHEEMANAGAR</t>
  </si>
  <si>
    <t>088-17-000009</t>
  </si>
  <si>
    <t>Improvements of Drain and Road at 15th Main to 16th Main in Ward No.88</t>
  </si>
  <si>
    <t>S Deepak kumar</t>
  </si>
  <si>
    <t>088-17-000003</t>
  </si>
  <si>
    <t>Improvements of Drain and Road at Kodihalli Main in Ward No.88</t>
  </si>
  <si>
    <t>July</t>
  </si>
  <si>
    <t>088-17-000005</t>
  </si>
  <si>
    <t xml:space="preserve">Rennovation of ARO office in Ward No.88 </t>
  </si>
  <si>
    <t>088-17-000011</t>
  </si>
  <si>
    <t>Improvements of Drain and Road at 16th A, B, C, D and E Main in Ward No.88</t>
  </si>
  <si>
    <t>KS Venkatachala</t>
  </si>
  <si>
    <t>September</t>
  </si>
  <si>
    <t>088-16-000007</t>
  </si>
  <si>
    <t>DESILTING OF DRAIN CONSTRUCTION OF FLAGGING COARSE AND RCC SLAB IN 6TH CROSS HAL 3RD STAGE IN WARD NO 88 JEEVANBHEEMANAGAR</t>
  </si>
  <si>
    <t>S Venkatesh</t>
  </si>
  <si>
    <t>088-18-000019</t>
  </si>
  <si>
    <t xml:space="preserve">Improvements to drains at 16th A, 16th B Main at HAL 2nd stage in Ward No.88 Jeevanbhimanagara </t>
  </si>
  <si>
    <t>088-18-000014</t>
  </si>
  <si>
    <t xml:space="preserve">Improvements to drains at 13th A main and 13th B Main HAL 2nd stage in Ward No.88 Jeevanbhimanagara </t>
  </si>
  <si>
    <t>088-18-000016</t>
  </si>
  <si>
    <t xml:space="preserve">Improvements to drains at 1st and 2nd cross HAL 2nd stage in Ward No.88 Jeevanbhimanagara </t>
  </si>
  <si>
    <t>December</t>
  </si>
  <si>
    <t>088-18-000020</t>
  </si>
  <si>
    <t xml:space="preserve">Improvements to drains at Water tank Road at HAL 2nd stage in Ward No.88 Jeevanbhimanagara </t>
  </si>
  <si>
    <t>V Devananda</t>
  </si>
  <si>
    <t>088-18-000015</t>
  </si>
  <si>
    <t xml:space="preserve">Improvements to drains at 14th Main 1st A cross HAL 2nd stage(hulleri) in Ward No.88 Jeevanbhimanagara </t>
  </si>
  <si>
    <t>088-18-000018</t>
  </si>
  <si>
    <t xml:space="preserve">Improvements to drains at 14th Main HAL 2nd stage in Ward No.88 Jeevanbhimanagara </t>
  </si>
  <si>
    <t>088-19-000019</t>
  </si>
  <si>
    <t>Maintenance of Storm Water Drain in ward no 88</t>
  </si>
  <si>
    <t>Srinivasa M</t>
  </si>
  <si>
    <t>P3297</t>
  </si>
  <si>
    <t>14th Finance Commission Grants - SWD Works</t>
  </si>
  <si>
    <t>088-19-000020</t>
  </si>
  <si>
    <t>Solid waste Management works in ward no 88</t>
  </si>
  <si>
    <t>M Srinivasa</t>
  </si>
  <si>
    <t>P3298</t>
  </si>
  <si>
    <t>14th Finance Commission Works - SWM Works</t>
  </si>
  <si>
    <t>088-19-000018</t>
  </si>
  <si>
    <t>Roads and Footpath Maintenance in ward no 88</t>
  </si>
  <si>
    <t>P3296</t>
  </si>
  <si>
    <t>14th Finance Commission Works - Road and Footpath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</si>
</sst>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A2" sqref="A2:XFD21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3067</v>
      </c>
      <c r="B2" s="5" t="s">
        <v>28</v>
      </c>
      <c r="C2" s="6">
        <v>43575</v>
      </c>
      <c r="D2" s="7">
        <v>88</v>
      </c>
      <c r="E2" s="8" t="s">
        <v>43</v>
      </c>
      <c r="F2" s="7" t="s">
        <v>44</v>
      </c>
      <c r="G2" s="8" t="s">
        <v>45</v>
      </c>
      <c r="H2" s="7" t="str">
        <f>"000021"</f>
        <v>000021</v>
      </c>
      <c r="I2" s="6">
        <v>42947</v>
      </c>
      <c r="J2" s="7" t="str">
        <f>"000076"</f>
        <v>000076</v>
      </c>
      <c r="K2" s="6">
        <v>43305</v>
      </c>
      <c r="L2" s="7" t="str">
        <f>"000076"</f>
        <v>000076</v>
      </c>
      <c r="M2" s="6">
        <v>43305</v>
      </c>
      <c r="N2" s="7">
        <v>16</v>
      </c>
      <c r="O2" s="7" t="str">
        <f>"000556"</f>
        <v>000556</v>
      </c>
      <c r="P2" s="6">
        <v>43570</v>
      </c>
      <c r="Q2" s="9">
        <v>12.330450000000001</v>
      </c>
      <c r="R2" s="9">
        <v>1.59642</v>
      </c>
      <c r="S2" s="9">
        <v>10.734030000000001</v>
      </c>
      <c r="T2" s="7">
        <v>20</v>
      </c>
      <c r="U2" s="6">
        <v>43575</v>
      </c>
      <c r="V2" s="7">
        <v>9845117217</v>
      </c>
      <c r="W2" s="8" t="s">
        <v>46</v>
      </c>
      <c r="X2" s="7" t="s">
        <v>29</v>
      </c>
      <c r="Y2" s="8" t="s">
        <v>30</v>
      </c>
      <c r="Z2" s="7" t="s">
        <v>38</v>
      </c>
      <c r="AA2" s="8" t="s">
        <v>39</v>
      </c>
      <c r="AB2" s="9">
        <f t="shared" ref="AB2:AB7" si="0">Q2/100</f>
        <v>0.12330450000000001</v>
      </c>
    </row>
    <row r="3" spans="1:28" x14ac:dyDescent="0.35">
      <c r="A3" s="4">
        <v>3068</v>
      </c>
      <c r="B3" s="5" t="s">
        <v>28</v>
      </c>
      <c r="C3" s="6">
        <v>43575</v>
      </c>
      <c r="D3" s="7">
        <v>88</v>
      </c>
      <c r="E3" s="8" t="s">
        <v>43</v>
      </c>
      <c r="F3" s="7" t="s">
        <v>44</v>
      </c>
      <c r="G3" s="8" t="s">
        <v>45</v>
      </c>
      <c r="H3" s="7" t="str">
        <f>"000021"</f>
        <v>000021</v>
      </c>
      <c r="I3" s="6">
        <v>42947</v>
      </c>
      <c r="J3" s="7" t="str">
        <f>"000076"</f>
        <v>000076</v>
      </c>
      <c r="K3" s="6">
        <v>43305</v>
      </c>
      <c r="L3" s="7" t="str">
        <f>"000076"</f>
        <v>000076</v>
      </c>
      <c r="M3" s="6">
        <v>43305</v>
      </c>
      <c r="N3" s="7">
        <v>16</v>
      </c>
      <c r="O3" s="7" t="str">
        <f>"000556"</f>
        <v>000556</v>
      </c>
      <c r="P3" s="6">
        <v>43570</v>
      </c>
      <c r="Q3" s="9">
        <v>7.3982700000000001</v>
      </c>
      <c r="R3" s="9">
        <v>0.58943999999999996</v>
      </c>
      <c r="S3" s="9">
        <v>6.8088300000000004</v>
      </c>
      <c r="T3" s="7">
        <v>20</v>
      </c>
      <c r="U3" s="6">
        <v>43575</v>
      </c>
      <c r="V3" s="7">
        <v>9845117217</v>
      </c>
      <c r="W3" s="8" t="s">
        <v>46</v>
      </c>
      <c r="X3" s="7" t="s">
        <v>29</v>
      </c>
      <c r="Y3" s="8" t="s">
        <v>30</v>
      </c>
      <c r="Z3" s="7" t="s">
        <v>38</v>
      </c>
      <c r="AA3" s="8" t="s">
        <v>39</v>
      </c>
      <c r="AB3" s="9">
        <f t="shared" si="0"/>
        <v>7.3982699999999998E-2</v>
      </c>
    </row>
    <row r="4" spans="1:28" x14ac:dyDescent="0.35">
      <c r="A4" s="4">
        <v>3069</v>
      </c>
      <c r="B4" s="5" t="s">
        <v>34</v>
      </c>
      <c r="C4" s="6">
        <v>43601</v>
      </c>
      <c r="D4" s="7">
        <v>88</v>
      </c>
      <c r="E4" s="8" t="s">
        <v>43</v>
      </c>
      <c r="F4" s="7" t="s">
        <v>52</v>
      </c>
      <c r="G4" s="8" t="s">
        <v>53</v>
      </c>
      <c r="H4" s="7" t="str">
        <f>"000145"</f>
        <v>000145</v>
      </c>
      <c r="I4" s="6">
        <v>43402</v>
      </c>
      <c r="J4" s="7" t="str">
        <f>"000056"</f>
        <v>000056</v>
      </c>
      <c r="K4" s="6">
        <v>43468</v>
      </c>
      <c r="L4" s="7" t="str">
        <f>"000188"</f>
        <v>000188</v>
      </c>
      <c r="M4" s="6">
        <v>43468</v>
      </c>
      <c r="N4" s="7">
        <v>19</v>
      </c>
      <c r="O4" s="7" t="str">
        <f>"001457"</f>
        <v>001457</v>
      </c>
      <c r="P4" s="6">
        <v>43598</v>
      </c>
      <c r="Q4" s="9">
        <v>29.88804</v>
      </c>
      <c r="R4" s="9">
        <v>3.3770099999999998</v>
      </c>
      <c r="S4" s="9">
        <v>26.511030000000002</v>
      </c>
      <c r="T4" s="7">
        <v>48</v>
      </c>
      <c r="U4" s="6">
        <v>43601</v>
      </c>
      <c r="V4" s="7">
        <v>123456789</v>
      </c>
      <c r="W4" s="8" t="s">
        <v>37</v>
      </c>
      <c r="X4" s="7" t="s">
        <v>35</v>
      </c>
      <c r="Y4" s="8" t="s">
        <v>36</v>
      </c>
      <c r="Z4" s="7" t="s">
        <v>41</v>
      </c>
      <c r="AA4" s="8" t="s">
        <v>42</v>
      </c>
      <c r="AB4" s="9">
        <f t="shared" si="0"/>
        <v>0.29888039999999999</v>
      </c>
    </row>
    <row r="5" spans="1:28" x14ac:dyDescent="0.35">
      <c r="A5" s="4">
        <v>3070</v>
      </c>
      <c r="B5" s="5" t="s">
        <v>34</v>
      </c>
      <c r="C5" s="6">
        <v>43603</v>
      </c>
      <c r="D5" s="7">
        <v>88</v>
      </c>
      <c r="E5" s="8" t="s">
        <v>43</v>
      </c>
      <c r="F5" s="7" t="s">
        <v>54</v>
      </c>
      <c r="G5" s="8" t="s">
        <v>55</v>
      </c>
      <c r="H5" s="7" t="str">
        <f>"000036"</f>
        <v>000036</v>
      </c>
      <c r="I5" s="6">
        <v>42915</v>
      </c>
      <c r="J5" s="7" t="str">
        <f>"000005"</f>
        <v>000005</v>
      </c>
      <c r="K5" s="6">
        <v>43002</v>
      </c>
      <c r="L5" s="7" t="str">
        <f>"000012"</f>
        <v>000012</v>
      </c>
      <c r="M5" s="6">
        <v>43002</v>
      </c>
      <c r="N5" s="7">
        <v>16</v>
      </c>
      <c r="O5" s="7" t="str">
        <f>"001737"</f>
        <v>001737</v>
      </c>
      <c r="P5" s="6">
        <v>43602</v>
      </c>
      <c r="Q5" s="9">
        <v>9.2098800000000001</v>
      </c>
      <c r="R5" s="9">
        <v>0.92988000000000004</v>
      </c>
      <c r="S5" s="9">
        <v>8.2799999999999994</v>
      </c>
      <c r="T5" s="7">
        <v>50</v>
      </c>
      <c r="U5" s="6">
        <v>43603</v>
      </c>
      <c r="V5" s="7">
        <v>123456789</v>
      </c>
      <c r="W5" s="8" t="s">
        <v>40</v>
      </c>
      <c r="X5" s="7" t="s">
        <v>32</v>
      </c>
      <c r="Y5" s="8" t="s">
        <v>33</v>
      </c>
      <c r="Z5" s="7" t="s">
        <v>41</v>
      </c>
      <c r="AA5" s="8" t="s">
        <v>42</v>
      </c>
      <c r="AB5" s="9">
        <f t="shared" si="0"/>
        <v>9.2098799999999995E-2</v>
      </c>
    </row>
    <row r="6" spans="1:28" x14ac:dyDescent="0.35">
      <c r="A6" s="4">
        <v>3071</v>
      </c>
      <c r="B6" s="5" t="s">
        <v>34</v>
      </c>
      <c r="C6" s="6">
        <v>43609</v>
      </c>
      <c r="D6" s="7">
        <v>88</v>
      </c>
      <c r="E6" s="8" t="s">
        <v>43</v>
      </c>
      <c r="F6" s="7" t="s">
        <v>56</v>
      </c>
      <c r="G6" s="8" t="s">
        <v>57</v>
      </c>
      <c r="H6" s="7" t="str">
        <f>"000017"</f>
        <v>000017</v>
      </c>
      <c r="I6" s="6">
        <v>42992</v>
      </c>
      <c r="J6" s="7" t="str">
        <f>"000008"</f>
        <v>000008</v>
      </c>
      <c r="K6" s="6">
        <v>43032</v>
      </c>
      <c r="L6" s="7" t="str">
        <f>"000017"</f>
        <v>000017</v>
      </c>
      <c r="M6" s="6">
        <v>43032</v>
      </c>
      <c r="N6" s="7">
        <v>17</v>
      </c>
      <c r="O6" s="7" t="str">
        <f>"001897"</f>
        <v>001897</v>
      </c>
      <c r="P6" s="6">
        <v>43607</v>
      </c>
      <c r="Q6" s="9">
        <v>14.779540000000001</v>
      </c>
      <c r="R6" s="9">
        <v>2.2095400000000001</v>
      </c>
      <c r="S6" s="9">
        <v>12.57</v>
      </c>
      <c r="T6" s="7">
        <v>57</v>
      </c>
      <c r="U6" s="6">
        <v>43609</v>
      </c>
      <c r="V6" s="7">
        <v>123456789</v>
      </c>
      <c r="W6" s="8" t="s">
        <v>58</v>
      </c>
      <c r="X6" s="7" t="s">
        <v>32</v>
      </c>
      <c r="Y6" s="8" t="s">
        <v>33</v>
      </c>
      <c r="Z6" s="7" t="s">
        <v>41</v>
      </c>
      <c r="AA6" s="8" t="s">
        <v>42</v>
      </c>
      <c r="AB6" s="9">
        <f t="shared" si="0"/>
        <v>0.14779540000000002</v>
      </c>
    </row>
    <row r="7" spans="1:28" x14ac:dyDescent="0.35">
      <c r="A7" s="4">
        <v>3072</v>
      </c>
      <c r="B7" s="5" t="s">
        <v>34</v>
      </c>
      <c r="C7" s="6">
        <v>43609</v>
      </c>
      <c r="D7" s="7">
        <v>88</v>
      </c>
      <c r="E7" s="8" t="s">
        <v>43</v>
      </c>
      <c r="F7" s="7" t="s">
        <v>59</v>
      </c>
      <c r="G7" s="8" t="s">
        <v>60</v>
      </c>
      <c r="H7" s="7" t="str">
        <f>"000018"</f>
        <v>000018</v>
      </c>
      <c r="I7" s="6">
        <v>42992</v>
      </c>
      <c r="J7" s="7" t="str">
        <f>"000007"</f>
        <v>000007</v>
      </c>
      <c r="K7" s="6">
        <v>43024</v>
      </c>
      <c r="L7" s="7" t="str">
        <f>"000016"</f>
        <v>000016</v>
      </c>
      <c r="M7" s="6">
        <v>43024</v>
      </c>
      <c r="N7" s="7">
        <v>17</v>
      </c>
      <c r="O7" s="7" t="str">
        <f>"001962"</f>
        <v>001962</v>
      </c>
      <c r="P7" s="6">
        <v>43607</v>
      </c>
      <c r="Q7" s="9">
        <v>19.725619999999999</v>
      </c>
      <c r="R7" s="9">
        <v>2.9096199999999999</v>
      </c>
      <c r="S7" s="9">
        <v>16.815999999999999</v>
      </c>
      <c r="T7" s="7">
        <v>57</v>
      </c>
      <c r="U7" s="6">
        <v>43609</v>
      </c>
      <c r="V7" s="7">
        <v>123456789</v>
      </c>
      <c r="W7" s="8" t="s">
        <v>40</v>
      </c>
      <c r="X7" s="7" t="s">
        <v>32</v>
      </c>
      <c r="Y7" s="8" t="s">
        <v>33</v>
      </c>
      <c r="Z7" s="7" t="s">
        <v>41</v>
      </c>
      <c r="AA7" s="8" t="s">
        <v>42</v>
      </c>
      <c r="AB7" s="9">
        <f t="shared" si="0"/>
        <v>0.19725619999999999</v>
      </c>
    </row>
    <row r="8" spans="1:28" x14ac:dyDescent="0.35">
      <c r="A8" s="4">
        <v>3073</v>
      </c>
      <c r="B8" s="5" t="s">
        <v>31</v>
      </c>
      <c r="C8" s="6">
        <v>43628</v>
      </c>
      <c r="D8" s="7">
        <v>88</v>
      </c>
      <c r="E8" s="8" t="s">
        <v>43</v>
      </c>
      <c r="F8" s="7" t="s">
        <v>47</v>
      </c>
      <c r="G8" s="8" t="s">
        <v>48</v>
      </c>
      <c r="H8" s="7" t="str">
        <f>"000023"</f>
        <v>000023</v>
      </c>
      <c r="I8" s="6">
        <v>43013</v>
      </c>
      <c r="J8" s="7" t="str">
        <f>"000010"</f>
        <v>000010</v>
      </c>
      <c r="K8" s="6">
        <v>43062</v>
      </c>
      <c r="L8" s="7" t="str">
        <f>"000020"</f>
        <v>000020</v>
      </c>
      <c r="M8" s="6">
        <v>43062</v>
      </c>
      <c r="N8" s="7">
        <v>17</v>
      </c>
      <c r="O8" s="7" t="str">
        <f>"002610"</f>
        <v>002610</v>
      </c>
      <c r="P8" s="6">
        <v>43627</v>
      </c>
      <c r="Q8" s="9">
        <v>21.60153</v>
      </c>
      <c r="R8" s="9">
        <v>3.3015300000000001</v>
      </c>
      <c r="S8" s="9">
        <v>18.3</v>
      </c>
      <c r="T8" s="7">
        <v>76</v>
      </c>
      <c r="U8" s="6">
        <v>43628</v>
      </c>
      <c r="V8" s="7">
        <v>9880858969</v>
      </c>
      <c r="W8" s="8" t="s">
        <v>49</v>
      </c>
      <c r="X8" s="7" t="s">
        <v>32</v>
      </c>
      <c r="Y8" s="8" t="s">
        <v>33</v>
      </c>
      <c r="Z8" s="7" t="s">
        <v>41</v>
      </c>
      <c r="AA8" s="8" t="s">
        <v>42</v>
      </c>
      <c r="AB8" s="9">
        <v>0.21601529999999999</v>
      </c>
    </row>
    <row r="9" spans="1:28" x14ac:dyDescent="0.35">
      <c r="A9" s="4">
        <v>3074</v>
      </c>
      <c r="B9" s="5" t="s">
        <v>31</v>
      </c>
      <c r="C9" s="6">
        <v>43628</v>
      </c>
      <c r="D9" s="7">
        <v>88</v>
      </c>
      <c r="E9" s="8" t="s">
        <v>43</v>
      </c>
      <c r="F9" s="7" t="s">
        <v>50</v>
      </c>
      <c r="G9" s="8" t="s">
        <v>51</v>
      </c>
      <c r="H9" s="7" t="str">
        <f>"000022"</f>
        <v>000022</v>
      </c>
      <c r="I9" s="6">
        <v>43013</v>
      </c>
      <c r="J9" s="7" t="str">
        <f>"000009"</f>
        <v>000009</v>
      </c>
      <c r="K9" s="6">
        <v>43062</v>
      </c>
      <c r="L9" s="7" t="str">
        <f>"000021"</f>
        <v>000021</v>
      </c>
      <c r="M9" s="6">
        <v>43062</v>
      </c>
      <c r="N9" s="7">
        <v>17</v>
      </c>
      <c r="O9" s="7" t="str">
        <f>"002611"</f>
        <v>002611</v>
      </c>
      <c r="P9" s="6">
        <v>43627</v>
      </c>
      <c r="Q9" s="9">
        <v>21.56063</v>
      </c>
      <c r="R9" s="9">
        <v>3.2906300000000002</v>
      </c>
      <c r="S9" s="9">
        <v>18.27</v>
      </c>
      <c r="T9" s="7">
        <v>76</v>
      </c>
      <c r="U9" s="6">
        <v>43628</v>
      </c>
      <c r="V9" s="7">
        <v>9880858969</v>
      </c>
      <c r="W9" s="8" t="s">
        <v>49</v>
      </c>
      <c r="X9" s="7" t="s">
        <v>32</v>
      </c>
      <c r="Y9" s="8" t="s">
        <v>33</v>
      </c>
      <c r="Z9" s="7" t="s">
        <v>41</v>
      </c>
      <c r="AA9" s="8" t="s">
        <v>42</v>
      </c>
      <c r="AB9" s="9">
        <v>0.2156063</v>
      </c>
    </row>
    <row r="10" spans="1:28" x14ac:dyDescent="0.35">
      <c r="A10" s="4">
        <v>3075</v>
      </c>
      <c r="B10" s="5" t="s">
        <v>61</v>
      </c>
      <c r="C10" s="6">
        <v>43669</v>
      </c>
      <c r="D10" s="7">
        <v>88</v>
      </c>
      <c r="E10" s="8" t="s">
        <v>43</v>
      </c>
      <c r="F10" s="7" t="s">
        <v>62</v>
      </c>
      <c r="G10" s="10" t="s">
        <v>63</v>
      </c>
      <c r="H10" s="7" t="str">
        <f>"000024"</f>
        <v>000024</v>
      </c>
      <c r="I10" s="6">
        <v>43016</v>
      </c>
      <c r="J10" s="7" t="str">
        <f>"000017"</f>
        <v>000017</v>
      </c>
      <c r="K10" s="6">
        <v>43131</v>
      </c>
      <c r="L10" s="7" t="str">
        <f>"000048"</f>
        <v>000048</v>
      </c>
      <c r="M10" s="6">
        <v>43132</v>
      </c>
      <c r="N10" s="7">
        <v>17</v>
      </c>
      <c r="O10" s="7" t="str">
        <f>"003488"</f>
        <v>003488</v>
      </c>
      <c r="P10" s="6">
        <v>43663</v>
      </c>
      <c r="Q10" s="11">
        <v>13.53181</v>
      </c>
      <c r="R10" s="11">
        <v>0.61180999999999996</v>
      </c>
      <c r="S10" s="11">
        <v>12.92</v>
      </c>
      <c r="T10" s="7">
        <v>122</v>
      </c>
      <c r="U10" s="6">
        <v>43669</v>
      </c>
      <c r="V10" s="7">
        <v>123456789</v>
      </c>
      <c r="W10" s="10" t="s">
        <v>40</v>
      </c>
      <c r="X10" s="7" t="s">
        <v>32</v>
      </c>
      <c r="Y10" s="10" t="s">
        <v>33</v>
      </c>
      <c r="Z10" s="7" t="s">
        <v>41</v>
      </c>
      <c r="AA10" s="10" t="s">
        <v>42</v>
      </c>
      <c r="AB10" s="11">
        <f t="shared" ref="AB10:AB15" si="1">Q10/100</f>
        <v>0.1353181</v>
      </c>
    </row>
    <row r="11" spans="1:28" x14ac:dyDescent="0.35">
      <c r="A11" s="4">
        <v>3076</v>
      </c>
      <c r="B11" s="5" t="s">
        <v>61</v>
      </c>
      <c r="C11" s="6">
        <v>43669</v>
      </c>
      <c r="D11" s="7">
        <v>88</v>
      </c>
      <c r="E11" s="8" t="s">
        <v>43</v>
      </c>
      <c r="F11" s="7" t="s">
        <v>64</v>
      </c>
      <c r="G11" s="10" t="s">
        <v>65</v>
      </c>
      <c r="H11" s="7" t="str">
        <f>"000049"</f>
        <v>000049</v>
      </c>
      <c r="I11" s="6">
        <v>43067</v>
      </c>
      <c r="J11" s="7" t="str">
        <f>"000019"</f>
        <v>000019</v>
      </c>
      <c r="K11" s="6">
        <v>43138</v>
      </c>
      <c r="L11" s="7" t="str">
        <f>"000060"</f>
        <v>000060</v>
      </c>
      <c r="M11" s="6">
        <v>43138</v>
      </c>
      <c r="N11" s="7">
        <v>17</v>
      </c>
      <c r="O11" s="7" t="str">
        <f>"003556"</f>
        <v>003556</v>
      </c>
      <c r="P11" s="6">
        <v>43663</v>
      </c>
      <c r="Q11" s="11">
        <v>19.600919999999999</v>
      </c>
      <c r="R11" s="11">
        <v>1.0050300000000001</v>
      </c>
      <c r="S11" s="11">
        <v>18.595890000000001</v>
      </c>
      <c r="T11" s="7">
        <v>122</v>
      </c>
      <c r="U11" s="6">
        <v>43669</v>
      </c>
      <c r="V11" s="7">
        <v>123456789</v>
      </c>
      <c r="W11" s="10" t="s">
        <v>66</v>
      </c>
      <c r="X11" s="7" t="s">
        <v>32</v>
      </c>
      <c r="Y11" s="10" t="s">
        <v>33</v>
      </c>
      <c r="Z11" s="7" t="s">
        <v>41</v>
      </c>
      <c r="AA11" s="10" t="s">
        <v>42</v>
      </c>
      <c r="AB11" s="11">
        <f t="shared" si="1"/>
        <v>0.19600919999999999</v>
      </c>
    </row>
    <row r="12" spans="1:28" x14ac:dyDescent="0.35">
      <c r="A12" s="4">
        <v>3077</v>
      </c>
      <c r="B12" s="5" t="s">
        <v>67</v>
      </c>
      <c r="C12" s="6">
        <v>43732</v>
      </c>
      <c r="D12" s="7">
        <v>88</v>
      </c>
      <c r="E12" s="8" t="s">
        <v>43</v>
      </c>
      <c r="F12" s="7" t="s">
        <v>68</v>
      </c>
      <c r="G12" s="10" t="s">
        <v>69</v>
      </c>
      <c r="H12" s="7" t="str">
        <f>"000118"</f>
        <v>000118</v>
      </c>
      <c r="I12" s="6">
        <v>43175</v>
      </c>
      <c r="J12" s="7" t="str">
        <f>"000012"</f>
        <v>000012</v>
      </c>
      <c r="K12" s="6">
        <v>43214</v>
      </c>
      <c r="L12" s="7" t="str">
        <f>"000025"</f>
        <v>000025</v>
      </c>
      <c r="M12" s="6">
        <v>43214</v>
      </c>
      <c r="N12" s="7">
        <v>16</v>
      </c>
      <c r="O12" s="7" t="str">
        <f>"005343"</f>
        <v>005343</v>
      </c>
      <c r="P12" s="6">
        <v>43729</v>
      </c>
      <c r="Q12" s="11">
        <v>5.2378999999999998</v>
      </c>
      <c r="R12" s="11">
        <v>0.28284999999999999</v>
      </c>
      <c r="S12" s="11">
        <v>4.95505</v>
      </c>
      <c r="T12" s="7">
        <v>199</v>
      </c>
      <c r="U12" s="6">
        <v>43732</v>
      </c>
      <c r="V12" s="7">
        <v>123456789</v>
      </c>
      <c r="W12" s="10" t="s">
        <v>70</v>
      </c>
      <c r="X12" s="7" t="s">
        <v>32</v>
      </c>
      <c r="Y12" s="10" t="s">
        <v>33</v>
      </c>
      <c r="Z12" s="7" t="s">
        <v>41</v>
      </c>
      <c r="AA12" s="10" t="s">
        <v>42</v>
      </c>
      <c r="AB12" s="11">
        <f t="shared" si="1"/>
        <v>5.2378999999999995E-2</v>
      </c>
    </row>
    <row r="13" spans="1:28" x14ac:dyDescent="0.35">
      <c r="A13" s="4">
        <v>3078</v>
      </c>
      <c r="B13" s="5" t="s">
        <v>67</v>
      </c>
      <c r="C13" s="6">
        <v>43732</v>
      </c>
      <c r="D13" s="7">
        <v>88</v>
      </c>
      <c r="E13" s="8" t="s">
        <v>43</v>
      </c>
      <c r="F13" s="7" t="s">
        <v>71</v>
      </c>
      <c r="G13" s="10" t="s">
        <v>72</v>
      </c>
      <c r="H13" s="7" t="str">
        <f>"000122"</f>
        <v>000122</v>
      </c>
      <c r="I13" s="6">
        <v>43177</v>
      </c>
      <c r="J13" s="7" t="str">
        <f>"000013"</f>
        <v>000013</v>
      </c>
      <c r="K13" s="6">
        <v>43214</v>
      </c>
      <c r="L13" s="7" t="str">
        <f>"000026"</f>
        <v>000026</v>
      </c>
      <c r="M13" s="6">
        <v>43214</v>
      </c>
      <c r="N13" s="7">
        <v>18</v>
      </c>
      <c r="O13" s="7" t="str">
        <f>"005344"</f>
        <v>005344</v>
      </c>
      <c r="P13" s="6">
        <v>43729</v>
      </c>
      <c r="Q13" s="11">
        <v>19.13092</v>
      </c>
      <c r="R13" s="11">
        <v>1.0330699999999999</v>
      </c>
      <c r="S13" s="11">
        <v>18.097850000000001</v>
      </c>
      <c r="T13" s="7">
        <v>199</v>
      </c>
      <c r="U13" s="6">
        <v>43732</v>
      </c>
      <c r="V13" s="7">
        <v>123456789</v>
      </c>
      <c r="W13" s="10" t="s">
        <v>66</v>
      </c>
      <c r="X13" s="7" t="s">
        <v>32</v>
      </c>
      <c r="Y13" s="10" t="s">
        <v>33</v>
      </c>
      <c r="Z13" s="7" t="s">
        <v>41</v>
      </c>
      <c r="AA13" s="10" t="s">
        <v>42</v>
      </c>
      <c r="AB13" s="11">
        <f t="shared" si="1"/>
        <v>0.19130919999999998</v>
      </c>
    </row>
    <row r="14" spans="1:28" x14ac:dyDescent="0.35">
      <c r="A14" s="4">
        <v>3079</v>
      </c>
      <c r="B14" s="5" t="s">
        <v>67</v>
      </c>
      <c r="C14" s="6">
        <v>43732</v>
      </c>
      <c r="D14" s="7">
        <v>88</v>
      </c>
      <c r="E14" s="8" t="s">
        <v>43</v>
      </c>
      <c r="F14" s="7" t="s">
        <v>73</v>
      </c>
      <c r="G14" s="10" t="s">
        <v>74</v>
      </c>
      <c r="H14" s="7" t="str">
        <f>"000120"</f>
        <v>000120</v>
      </c>
      <c r="I14" s="6">
        <v>43177</v>
      </c>
      <c r="J14" s="7" t="str">
        <f>"000014"</f>
        <v>000014</v>
      </c>
      <c r="K14" s="6">
        <v>43215</v>
      </c>
      <c r="L14" s="7" t="str">
        <f>"000028"</f>
        <v>000028</v>
      </c>
      <c r="M14" s="6">
        <v>43215</v>
      </c>
      <c r="N14" s="7">
        <v>18</v>
      </c>
      <c r="O14" s="7" t="str">
        <f>"005362"</f>
        <v>005362</v>
      </c>
      <c r="P14" s="6">
        <v>43729</v>
      </c>
      <c r="Q14" s="11">
        <v>19.48603</v>
      </c>
      <c r="R14" s="11">
        <v>1.0522499999999999</v>
      </c>
      <c r="S14" s="11">
        <v>18.433779999999999</v>
      </c>
      <c r="T14" s="7">
        <v>199</v>
      </c>
      <c r="U14" s="6">
        <v>43732</v>
      </c>
      <c r="V14" s="7">
        <v>123456789</v>
      </c>
      <c r="W14" s="10" t="s">
        <v>58</v>
      </c>
      <c r="X14" s="7" t="s">
        <v>32</v>
      </c>
      <c r="Y14" s="10" t="s">
        <v>33</v>
      </c>
      <c r="Z14" s="7" t="s">
        <v>41</v>
      </c>
      <c r="AA14" s="10" t="s">
        <v>42</v>
      </c>
      <c r="AB14" s="11">
        <f t="shared" si="1"/>
        <v>0.19486029999999999</v>
      </c>
    </row>
    <row r="15" spans="1:28" x14ac:dyDescent="0.35">
      <c r="A15" s="4">
        <v>3080</v>
      </c>
      <c r="B15" s="5" t="s">
        <v>67</v>
      </c>
      <c r="C15" s="6">
        <v>43732</v>
      </c>
      <c r="D15" s="7">
        <v>88</v>
      </c>
      <c r="E15" s="8" t="s">
        <v>43</v>
      </c>
      <c r="F15" s="7" t="s">
        <v>75</v>
      </c>
      <c r="G15" s="10" t="s">
        <v>76</v>
      </c>
      <c r="H15" s="7" t="str">
        <f>"000123"</f>
        <v>000123</v>
      </c>
      <c r="I15" s="6">
        <v>43177</v>
      </c>
      <c r="J15" s="7" t="str">
        <f>"000015"</f>
        <v>000015</v>
      </c>
      <c r="K15" s="6">
        <v>43215</v>
      </c>
      <c r="L15" s="7" t="str">
        <f>"000029"</f>
        <v>000029</v>
      </c>
      <c r="M15" s="6">
        <v>43215</v>
      </c>
      <c r="N15" s="7">
        <v>18</v>
      </c>
      <c r="O15" s="7" t="str">
        <f>"005363"</f>
        <v>005363</v>
      </c>
      <c r="P15" s="6">
        <v>43729</v>
      </c>
      <c r="Q15" s="11">
        <v>19.67088</v>
      </c>
      <c r="R15" s="11">
        <v>1.06223</v>
      </c>
      <c r="S15" s="11">
        <v>18.608650000000001</v>
      </c>
      <c r="T15" s="7">
        <v>199</v>
      </c>
      <c r="U15" s="6">
        <v>43732</v>
      </c>
      <c r="V15" s="7">
        <v>123456789</v>
      </c>
      <c r="W15" s="10" t="s">
        <v>58</v>
      </c>
      <c r="X15" s="7" t="s">
        <v>32</v>
      </c>
      <c r="Y15" s="10" t="s">
        <v>33</v>
      </c>
      <c r="Z15" s="7" t="s">
        <v>41</v>
      </c>
      <c r="AA15" s="10" t="s">
        <v>42</v>
      </c>
      <c r="AB15" s="11">
        <f t="shared" si="1"/>
        <v>0.19670880000000002</v>
      </c>
    </row>
    <row r="16" spans="1:28" x14ac:dyDescent="0.35">
      <c r="A16" s="4">
        <v>3081</v>
      </c>
      <c r="B16" s="5" t="s">
        <v>77</v>
      </c>
      <c r="C16" s="6">
        <v>43805</v>
      </c>
      <c r="D16" s="4">
        <v>88</v>
      </c>
      <c r="E16" s="8" t="s">
        <v>43</v>
      </c>
      <c r="F16" s="7" t="s">
        <v>78</v>
      </c>
      <c r="G16" s="8" t="s">
        <v>79</v>
      </c>
      <c r="H16" s="7" t="str">
        <f>"000124"</f>
        <v>000124</v>
      </c>
      <c r="I16" s="6">
        <v>43176</v>
      </c>
      <c r="J16" s="7" t="str">
        <f>"000021"</f>
        <v>000021</v>
      </c>
      <c r="K16" s="6">
        <v>43243</v>
      </c>
      <c r="L16" s="7" t="str">
        <f>"000041"</f>
        <v>000041</v>
      </c>
      <c r="M16" s="6">
        <v>43243</v>
      </c>
      <c r="N16" s="7">
        <v>18</v>
      </c>
      <c r="O16" s="7" t="str">
        <f>"006521"</f>
        <v>006521</v>
      </c>
      <c r="P16" s="6">
        <v>43802</v>
      </c>
      <c r="Q16" s="9">
        <v>19.53406</v>
      </c>
      <c r="R16" s="9">
        <v>2.0315699999999999</v>
      </c>
      <c r="S16" s="9">
        <v>17.502490000000002</v>
      </c>
      <c r="T16" s="7">
        <v>13</v>
      </c>
      <c r="U16" s="6">
        <v>43805</v>
      </c>
      <c r="V16" s="7">
        <v>123456789</v>
      </c>
      <c r="W16" s="8" t="s">
        <v>80</v>
      </c>
      <c r="X16" s="7" t="s">
        <v>32</v>
      </c>
      <c r="Y16" s="8" t="s">
        <v>33</v>
      </c>
      <c r="Z16" s="7" t="s">
        <v>41</v>
      </c>
      <c r="AA16" s="8" t="s">
        <v>42</v>
      </c>
      <c r="AB16" s="9">
        <v>0.1953406</v>
      </c>
    </row>
    <row r="17" spans="1:28" x14ac:dyDescent="0.35">
      <c r="A17" s="4">
        <v>3082</v>
      </c>
      <c r="B17" s="5" t="s">
        <v>77</v>
      </c>
      <c r="C17" s="6">
        <v>43805</v>
      </c>
      <c r="D17" s="4">
        <v>88</v>
      </c>
      <c r="E17" s="8" t="s">
        <v>43</v>
      </c>
      <c r="F17" s="7" t="s">
        <v>81</v>
      </c>
      <c r="G17" s="8" t="s">
        <v>82</v>
      </c>
      <c r="H17" s="7" t="str">
        <f>"000125"</f>
        <v>000125</v>
      </c>
      <c r="I17" s="6">
        <v>43177</v>
      </c>
      <c r="J17" s="7" t="str">
        <f>"000022"</f>
        <v>000022</v>
      </c>
      <c r="K17" s="6">
        <v>43243</v>
      </c>
      <c r="L17" s="7" t="str">
        <f>"000042"</f>
        <v>000042</v>
      </c>
      <c r="M17" s="6">
        <v>43243</v>
      </c>
      <c r="N17" s="7">
        <v>18</v>
      </c>
      <c r="O17" s="7" t="str">
        <f>"006522"</f>
        <v>006522</v>
      </c>
      <c r="P17" s="6">
        <v>43802</v>
      </c>
      <c r="Q17" s="9">
        <v>14.72166</v>
      </c>
      <c r="R17" s="9">
        <v>0.79498000000000002</v>
      </c>
      <c r="S17" s="9">
        <v>13.926679999999999</v>
      </c>
      <c r="T17" s="7">
        <v>13</v>
      </c>
      <c r="U17" s="6">
        <v>43805</v>
      </c>
      <c r="V17" s="7">
        <v>123456789</v>
      </c>
      <c r="W17" s="8" t="s">
        <v>80</v>
      </c>
      <c r="X17" s="7" t="s">
        <v>32</v>
      </c>
      <c r="Y17" s="8" t="s">
        <v>33</v>
      </c>
      <c r="Z17" s="7" t="s">
        <v>41</v>
      </c>
      <c r="AA17" s="8" t="s">
        <v>42</v>
      </c>
      <c r="AB17" s="9">
        <v>0.1472166</v>
      </c>
    </row>
    <row r="18" spans="1:28" x14ac:dyDescent="0.35">
      <c r="A18" s="4">
        <v>3083</v>
      </c>
      <c r="B18" s="5" t="s">
        <v>77</v>
      </c>
      <c r="C18" s="6">
        <v>43805</v>
      </c>
      <c r="D18" s="4">
        <v>88</v>
      </c>
      <c r="E18" s="8" t="s">
        <v>43</v>
      </c>
      <c r="F18" s="7" t="s">
        <v>83</v>
      </c>
      <c r="G18" s="8" t="s">
        <v>84</v>
      </c>
      <c r="H18" s="7" t="str">
        <f>"000126"</f>
        <v>000126</v>
      </c>
      <c r="I18" s="6">
        <v>43176</v>
      </c>
      <c r="J18" s="7" t="str">
        <f>"000023"</f>
        <v>000023</v>
      </c>
      <c r="K18" s="6">
        <v>43243</v>
      </c>
      <c r="L18" s="7" t="str">
        <f>"000043"</f>
        <v>000043</v>
      </c>
      <c r="M18" s="6">
        <v>43243</v>
      </c>
      <c r="N18" s="7">
        <v>18</v>
      </c>
      <c r="O18" s="7" t="str">
        <f>"006523"</f>
        <v>006523</v>
      </c>
      <c r="P18" s="6">
        <v>43802</v>
      </c>
      <c r="Q18" s="9">
        <v>19.14423</v>
      </c>
      <c r="R18" s="9">
        <v>1.0337700000000001</v>
      </c>
      <c r="S18" s="9">
        <v>18.11046</v>
      </c>
      <c r="T18" s="7">
        <v>13</v>
      </c>
      <c r="U18" s="6">
        <v>43805</v>
      </c>
      <c r="V18" s="7">
        <v>123456789</v>
      </c>
      <c r="W18" s="8" t="s">
        <v>80</v>
      </c>
      <c r="X18" s="7" t="s">
        <v>32</v>
      </c>
      <c r="Y18" s="8" t="s">
        <v>33</v>
      </c>
      <c r="Z18" s="7" t="s">
        <v>41</v>
      </c>
      <c r="AA18" s="8" t="s">
        <v>42</v>
      </c>
      <c r="AB18" s="9">
        <v>0.19144230000000001</v>
      </c>
    </row>
    <row r="19" spans="1:28" x14ac:dyDescent="0.35">
      <c r="A19" s="4">
        <v>3084</v>
      </c>
      <c r="B19" s="5" t="s">
        <v>77</v>
      </c>
      <c r="C19" s="6">
        <v>43816</v>
      </c>
      <c r="D19" s="4">
        <v>88</v>
      </c>
      <c r="E19" s="8" t="s">
        <v>43</v>
      </c>
      <c r="F19" s="7" t="s">
        <v>85</v>
      </c>
      <c r="G19" s="8" t="s">
        <v>86</v>
      </c>
      <c r="H19" s="7" t="str">
        <f>"000103"</f>
        <v>000103</v>
      </c>
      <c r="I19" s="6">
        <v>43726</v>
      </c>
      <c r="J19" s="7" t="str">
        <f>"000069"</f>
        <v>000069</v>
      </c>
      <c r="K19" s="6">
        <v>43788</v>
      </c>
      <c r="L19" s="7" t="str">
        <f>"000182"</f>
        <v>000182</v>
      </c>
      <c r="M19" s="6">
        <v>43788</v>
      </c>
      <c r="N19" s="7">
        <v>19</v>
      </c>
      <c r="O19" s="7" t="str">
        <f>"006745"</f>
        <v>006745</v>
      </c>
      <c r="P19" s="6">
        <v>43810</v>
      </c>
      <c r="Q19" s="9">
        <v>4.0852700000000004</v>
      </c>
      <c r="R19" s="9">
        <v>0.2142</v>
      </c>
      <c r="S19" s="9">
        <v>3.87107</v>
      </c>
      <c r="T19" s="7">
        <v>13</v>
      </c>
      <c r="U19" s="6">
        <v>43816</v>
      </c>
      <c r="V19" s="7">
        <v>9980071305</v>
      </c>
      <c r="W19" s="8" t="s">
        <v>87</v>
      </c>
      <c r="X19" s="7" t="s">
        <v>88</v>
      </c>
      <c r="Y19" s="8" t="s">
        <v>89</v>
      </c>
      <c r="Z19" s="7" t="s">
        <v>41</v>
      </c>
      <c r="AA19" s="8" t="s">
        <v>42</v>
      </c>
      <c r="AB19" s="9">
        <v>4.0852700000000006E-2</v>
      </c>
    </row>
    <row r="20" spans="1:28" x14ac:dyDescent="0.35">
      <c r="A20" s="4">
        <v>3085</v>
      </c>
      <c r="B20" s="5" t="s">
        <v>77</v>
      </c>
      <c r="C20" s="6">
        <v>43816</v>
      </c>
      <c r="D20" s="4">
        <v>88</v>
      </c>
      <c r="E20" s="8" t="s">
        <v>43</v>
      </c>
      <c r="F20" s="7" t="s">
        <v>90</v>
      </c>
      <c r="G20" s="8" t="s">
        <v>91</v>
      </c>
      <c r="H20" s="7" t="str">
        <f>"000102"</f>
        <v>000102</v>
      </c>
      <c r="I20" s="6">
        <v>43726</v>
      </c>
      <c r="J20" s="7" t="str">
        <f>"000071"</f>
        <v>000071</v>
      </c>
      <c r="K20" s="6">
        <v>43788</v>
      </c>
      <c r="L20" s="7" t="str">
        <f>"000183"</f>
        <v>000183</v>
      </c>
      <c r="M20" s="6">
        <v>43788</v>
      </c>
      <c r="N20" s="7">
        <v>19</v>
      </c>
      <c r="O20" s="7" t="str">
        <f>"006746"</f>
        <v>006746</v>
      </c>
      <c r="P20" s="6">
        <v>43810</v>
      </c>
      <c r="Q20" s="9">
        <v>6.3506999999999998</v>
      </c>
      <c r="R20" s="9">
        <v>0.3538</v>
      </c>
      <c r="S20" s="9">
        <v>5.9969000000000001</v>
      </c>
      <c r="T20" s="7">
        <v>13</v>
      </c>
      <c r="U20" s="6">
        <v>43816</v>
      </c>
      <c r="V20" s="7">
        <v>9980071305</v>
      </c>
      <c r="W20" s="8" t="s">
        <v>92</v>
      </c>
      <c r="X20" s="7" t="s">
        <v>93</v>
      </c>
      <c r="Y20" s="8" t="s">
        <v>94</v>
      </c>
      <c r="Z20" s="7" t="s">
        <v>41</v>
      </c>
      <c r="AA20" s="8" t="s">
        <v>42</v>
      </c>
      <c r="AB20" s="9">
        <v>6.3506999999999994E-2</v>
      </c>
    </row>
    <row r="21" spans="1:28" x14ac:dyDescent="0.35">
      <c r="A21" s="4">
        <v>3086</v>
      </c>
      <c r="B21" s="5" t="s">
        <v>77</v>
      </c>
      <c r="C21" s="6">
        <v>43816</v>
      </c>
      <c r="D21" s="4">
        <v>88</v>
      </c>
      <c r="E21" s="8" t="s">
        <v>43</v>
      </c>
      <c r="F21" s="7" t="s">
        <v>95</v>
      </c>
      <c r="G21" s="8" t="s">
        <v>96</v>
      </c>
      <c r="H21" s="7" t="str">
        <f>"000105"</f>
        <v>000105</v>
      </c>
      <c r="I21" s="6">
        <v>43726</v>
      </c>
      <c r="J21" s="7" t="str">
        <f>"000070"</f>
        <v>000070</v>
      </c>
      <c r="K21" s="6">
        <v>43788</v>
      </c>
      <c r="L21" s="7" t="str">
        <f>"000181"</f>
        <v>000181</v>
      </c>
      <c r="M21" s="6">
        <v>43788</v>
      </c>
      <c r="N21" s="7">
        <v>19</v>
      </c>
      <c r="O21" s="7" t="str">
        <f>"006747"</f>
        <v>006747</v>
      </c>
      <c r="P21" s="6">
        <v>43810</v>
      </c>
      <c r="Q21" s="9">
        <v>6.06839</v>
      </c>
      <c r="R21" s="9">
        <v>0.28653000000000001</v>
      </c>
      <c r="S21" s="9">
        <v>5.78186</v>
      </c>
      <c r="T21" s="7">
        <v>13</v>
      </c>
      <c r="U21" s="6">
        <v>43816</v>
      </c>
      <c r="V21" s="7">
        <v>9980071305</v>
      </c>
      <c r="W21" s="8" t="s">
        <v>92</v>
      </c>
      <c r="X21" s="7" t="s">
        <v>97</v>
      </c>
      <c r="Y21" s="8" t="s">
        <v>98</v>
      </c>
      <c r="Z21" s="7" t="s">
        <v>41</v>
      </c>
      <c r="AA21" s="8" t="s">
        <v>42</v>
      </c>
      <c r="AB21" s="9">
        <v>6.0683899999999999E-2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2020-01-28T12:04:28Z</dcterms:modified>
</cp:coreProperties>
</file>