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7" i="1" l="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<sst xmlns="http://schemas.openxmlformats.org/spreadsheetml/2006/main" count="172" uniqueCount="87">
  <si>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</si>
  <si>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</si>
  <si>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</si>
  <si>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</si>
  <si>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</si>
  <si>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</si>
  <si>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</si>
  <si>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</si>
  <si>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</si>
  <si>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</si>
  <si>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</si>
  <si>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</si>
  <si>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</si>
  <si>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</si>
  <si>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</si>
  <si>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</si>
  <si>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</si>
  <si>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</si>
  <si>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</si>
  <si>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</si>
  <si>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</si>
  <si>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</si>
  <si>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</si>
  <si>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</si>
  <si>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</si>
  <si>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</si>
  <si>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</si>
  <si>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</si>
  <si>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</si>
  <si>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P0300</t>
  </si>
  <si>
    <t>M and R to Street Lights - Replacement of Burnt Bulbs etc. (Package)</t>
  </si>
  <si>
    <t>June</t>
  </si>
  <si>
    <t>P1771</t>
  </si>
  <si>
    <t>Zone Works - POW Works</t>
  </si>
  <si>
    <t>May</t>
  </si>
  <si>
    <t>P3409</t>
  </si>
  <si>
    <t>SFC Untied SC-SP/TSP Grant works</t>
  </si>
  <si>
    <t>P3158</t>
  </si>
  <si>
    <t>SIP Infrastructure Project works</t>
  </si>
  <si>
    <t>ddo089</t>
  </si>
  <si>
    <t xml:space="preserve"> Assistant Executive Engineer Electrical East Zone</t>
  </si>
  <si>
    <t xml:space="preserve">Technical Manager KRIDL </t>
  </si>
  <si>
    <t>Jogupalya</t>
  </si>
  <si>
    <t>089-16-000001</t>
  </si>
  <si>
    <t>Operation and Maintenance of street lights at Jogupalya area ward nos 89 Package E26 for one year.</t>
  </si>
  <si>
    <t>M/s.Shree Bharathi Electricals</t>
  </si>
  <si>
    <t>089-15-000016</t>
  </si>
  <si>
    <t>MAINTENANCE OF WARD BY ENGAGING PRIVATE TRACTOR AND LABOURS IN WARD NO.89-JOUGUPALYA</t>
  </si>
  <si>
    <t>G Venkatesh</t>
  </si>
  <si>
    <t>ddo086</t>
  </si>
  <si>
    <t xml:space="preserve"> Assistant Executive Engineer Dommalur East Zone</t>
  </si>
  <si>
    <t>089-17-000029</t>
  </si>
  <si>
    <t>.Package-II Comprehensive of development of roads and drains in ward no 89,114,115,in Shanthinagara Constituency (9 Works)</t>
  </si>
  <si>
    <t>M  RAMESH</t>
  </si>
  <si>
    <t>089-16-000006</t>
  </si>
  <si>
    <t>ASPHALTING OF 3RD A CROSS LINGAYYANAPALYA AND 3RD CROSS SHAMANNA GOWDA LAYOUT IN WARD NO 89 JOUGUPALYA</t>
  </si>
  <si>
    <t xml:space="preserve">SRINIVASA M </t>
  </si>
  <si>
    <t>089-17-000012</t>
  </si>
  <si>
    <t>IMPROVEMENT OF DRAIN AND CONSTRUCTION OF COMPOUND WALL NEAR WARD OFFICE IN 1ST CROSS OF CAMBRIDGE ROAD IN WARD NO 89 JOUGUPALYA</t>
  </si>
  <si>
    <t>HANUMANTH G NAIK</t>
  </si>
  <si>
    <t>Operation and     Maintenance of street lights at  Jogupalya area ward nos 89 Package E26  for one year.</t>
  </si>
  <si>
    <t>089-19-000006</t>
  </si>
  <si>
    <t>Construction of RCC Drain and CC Road at Motappanapalya in ward no 89</t>
  </si>
  <si>
    <t>July</t>
  </si>
  <si>
    <t>089-18-000005</t>
  </si>
  <si>
    <t>Providing Borewells and water pipelines and improvements of drains, culverts and CC roads in ward no 89</t>
  </si>
  <si>
    <t>KRIDL</t>
  </si>
  <si>
    <t>P3329</t>
  </si>
  <si>
    <t>Special Development works at Wards (70 wards Rs.1.00 Cr. Each) - Ward Numbers as per Budget Book 2017-18 page no. 109</t>
  </si>
  <si>
    <t>September</t>
  </si>
  <si>
    <t>089-17-000011</t>
  </si>
  <si>
    <t>PROVIDING CONCRETING FOR BBMP COMMUNITY HALL OPEN SPACE IN WRD NO 89 JOUGUPALYA</t>
  </si>
  <si>
    <t>G M Paramashiva</t>
  </si>
  <si>
    <t>089-17-000030</t>
  </si>
  <si>
    <t>Ward Development works in ward no 89 Jogupalya</t>
  </si>
  <si>
    <t>M LAKSHMANREDDY</t>
  </si>
  <si>
    <t>P3181</t>
  </si>
  <si>
    <t>Developmental Works in Ward no 183, 29, 190, 177, 168, 13, 14, 3, 4, 89, 27, 126 and 132</t>
  </si>
  <si>
    <t>089-17-000021</t>
  </si>
  <si>
    <t>Providing CC Road and RCC drain at cross roads of Shamannagowda layout Saraswathipuram and surroundings in ward no 89 Jougupalya</t>
  </si>
  <si>
    <t>P3173</t>
  </si>
  <si>
    <t>Special Development works in ward No.124, 185, 98, 188, 10, 14, 16, 30, 28, 37, 42, 130, 159, 65, 66, 73, 79, 80, 90, 95, 94, 89, 108, 111, 115, 97, 105, 131, 133, 119, 125, 137, 143, 124, 158, 138, 83, 166, 182, 129, 165, 161, 04, 88, 27, 31, 32, 52, 44, 26, 07, 183, 178, 187 (Rs.100 lakhs per ward)</t>
  </si>
  <si>
    <t>089-17-000022</t>
  </si>
  <si>
    <t>Improvements to roads and drains at Lingaiahnapalya and surroundings in ward no 89 Jougupalya</t>
  </si>
  <si>
    <t>089-17-000039</t>
  </si>
  <si>
    <t>CLEANING AND REMOVAL OF DEBRIS AT BBMP PROPERTIES IN WARD NO 89 JOUGUPALYA</t>
  </si>
  <si>
    <t>HANUMANTH GANAP NAIK</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</si>
</sst>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tabSelected="1" workbookViewId="0">
      <selection activeCell="A2" sqref="A2:XFD17"/>
    </sheetView>
  </sheetViews>
  <sheetFormatPr defaultRowHeight="14.5" x14ac:dyDescent="0.35"/>
  <cols>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3087</v>
      </c>
      <c r="B2" s="5" t="s">
        <v>28</v>
      </c>
      <c r="C2" s="6">
        <v>43575</v>
      </c>
      <c r="D2" s="7">
        <v>89</v>
      </c>
      <c r="E2" s="8" t="s">
        <v>42</v>
      </c>
      <c r="F2" s="7" t="s">
        <v>43</v>
      </c>
      <c r="G2" s="8" t="s">
        <v>44</v>
      </c>
      <c r="H2" s="7" t="str">
        <f>"000022"</f>
        <v>000022</v>
      </c>
      <c r="I2" s="6">
        <v>42947</v>
      </c>
      <c r="J2" s="7" t="str">
        <f>"000245"</f>
        <v>000245</v>
      </c>
      <c r="K2" s="6">
        <v>43519</v>
      </c>
      <c r="L2" s="7" t="str">
        <f>"000244"</f>
        <v>000244</v>
      </c>
      <c r="M2" s="6">
        <v>43519</v>
      </c>
      <c r="N2" s="7">
        <v>16</v>
      </c>
      <c r="O2" s="7" t="str">
        <f>"001113"</f>
        <v>001113</v>
      </c>
      <c r="P2" s="6">
        <v>43581</v>
      </c>
      <c r="Q2" s="9">
        <v>2.45045</v>
      </c>
      <c r="R2" s="9">
        <v>0.19411999999999999</v>
      </c>
      <c r="S2" s="9">
        <v>2.2563300000000002</v>
      </c>
      <c r="T2" s="7">
        <v>20</v>
      </c>
      <c r="U2" s="6">
        <v>43575</v>
      </c>
      <c r="V2" s="7">
        <v>9945159512</v>
      </c>
      <c r="W2" s="8" t="s">
        <v>45</v>
      </c>
      <c r="X2" s="7" t="s">
        <v>29</v>
      </c>
      <c r="Y2" s="8" t="s">
        <v>30</v>
      </c>
      <c r="Z2" s="7" t="s">
        <v>39</v>
      </c>
      <c r="AA2" s="8" t="s">
        <v>40</v>
      </c>
      <c r="AB2" s="9">
        <f t="shared" ref="AB2:AB9" si="0">Q2/100</f>
        <v>2.4504499999999999E-2</v>
      </c>
    </row>
    <row r="3" spans="1:28" x14ac:dyDescent="0.35">
      <c r="A3" s="4">
        <v>3088</v>
      </c>
      <c r="B3" s="5" t="s">
        <v>28</v>
      </c>
      <c r="C3" s="6">
        <v>43575</v>
      </c>
      <c r="D3" s="7">
        <v>89</v>
      </c>
      <c r="E3" s="8" t="s">
        <v>42</v>
      </c>
      <c r="F3" s="7" t="s">
        <v>43</v>
      </c>
      <c r="G3" s="8" t="s">
        <v>44</v>
      </c>
      <c r="H3" s="7" t="str">
        <f>"000022"</f>
        <v>000022</v>
      </c>
      <c r="I3" s="6">
        <v>42947</v>
      </c>
      <c r="J3" s="7" t="str">
        <f>"000245"</f>
        <v>000245</v>
      </c>
      <c r="K3" s="6">
        <v>43519</v>
      </c>
      <c r="L3" s="7" t="str">
        <f>"000244"</f>
        <v>000244</v>
      </c>
      <c r="M3" s="6">
        <v>43519</v>
      </c>
      <c r="N3" s="7">
        <v>16</v>
      </c>
      <c r="O3" s="7" t="str">
        <f>"001113"</f>
        <v>001113</v>
      </c>
      <c r="P3" s="6">
        <v>43581</v>
      </c>
      <c r="Q3" s="9">
        <v>8.4778300000000009</v>
      </c>
      <c r="R3" s="9">
        <v>0.69950999999999997</v>
      </c>
      <c r="S3" s="9">
        <v>7.7783199999999999</v>
      </c>
      <c r="T3" s="7">
        <v>20</v>
      </c>
      <c r="U3" s="6">
        <v>43575</v>
      </c>
      <c r="V3" s="7">
        <v>9945159512</v>
      </c>
      <c r="W3" s="8" t="s">
        <v>45</v>
      </c>
      <c r="X3" s="7" t="s">
        <v>29</v>
      </c>
      <c r="Y3" s="8" t="s">
        <v>30</v>
      </c>
      <c r="Z3" s="7" t="s">
        <v>39</v>
      </c>
      <c r="AA3" s="8" t="s">
        <v>40</v>
      </c>
      <c r="AB3" s="9">
        <f t="shared" si="0"/>
        <v>8.4778300000000015E-2</v>
      </c>
    </row>
    <row r="4" spans="1:28" x14ac:dyDescent="0.35">
      <c r="A4" s="4">
        <v>3089</v>
      </c>
      <c r="B4" s="5" t="s">
        <v>28</v>
      </c>
      <c r="C4" s="6">
        <v>43575</v>
      </c>
      <c r="D4" s="7">
        <v>89</v>
      </c>
      <c r="E4" s="8" t="s">
        <v>42</v>
      </c>
      <c r="F4" s="7" t="s">
        <v>46</v>
      </c>
      <c r="G4" s="8" t="s">
        <v>47</v>
      </c>
      <c r="H4" s="7" t="str">
        <f>"000022"</f>
        <v>000022</v>
      </c>
      <c r="I4" s="6">
        <v>42177</v>
      </c>
      <c r="J4" s="7" t="str">
        <f>"000023"</f>
        <v>000023</v>
      </c>
      <c r="K4" s="6">
        <v>42382</v>
      </c>
      <c r="L4" s="7" t="str">
        <f>"000149"</f>
        <v>000149</v>
      </c>
      <c r="M4" s="6">
        <v>42387</v>
      </c>
      <c r="N4" s="7">
        <v>15</v>
      </c>
      <c r="O4" s="7" t="str">
        <f>"003157"</f>
        <v>003157</v>
      </c>
      <c r="P4" s="6">
        <v>42544</v>
      </c>
      <c r="Q4" s="9">
        <v>7.0030000000000001</v>
      </c>
      <c r="R4" s="9">
        <v>0.28739999999999999</v>
      </c>
      <c r="S4" s="9">
        <v>6.7156000000000002</v>
      </c>
      <c r="T4" s="7">
        <v>21</v>
      </c>
      <c r="U4" s="6">
        <v>43575</v>
      </c>
      <c r="V4" s="7">
        <v>8022975812</v>
      </c>
      <c r="W4" s="8" t="s">
        <v>48</v>
      </c>
      <c r="X4" s="7" t="s">
        <v>32</v>
      </c>
      <c r="Y4" s="8" t="s">
        <v>33</v>
      </c>
      <c r="Z4" s="7" t="s">
        <v>49</v>
      </c>
      <c r="AA4" s="8" t="s">
        <v>50</v>
      </c>
      <c r="AB4" s="9">
        <f t="shared" si="0"/>
        <v>7.0029999999999995E-2</v>
      </c>
    </row>
    <row r="5" spans="1:28" x14ac:dyDescent="0.35">
      <c r="A5" s="4">
        <v>3090</v>
      </c>
      <c r="B5" s="5" t="s">
        <v>28</v>
      </c>
      <c r="C5" s="6">
        <v>43579</v>
      </c>
      <c r="D5" s="7">
        <v>89</v>
      </c>
      <c r="E5" s="8" t="s">
        <v>42</v>
      </c>
      <c r="F5" s="7" t="s">
        <v>51</v>
      </c>
      <c r="G5" s="8" t="s">
        <v>52</v>
      </c>
      <c r="H5" s="7" t="str">
        <f>"000074"</f>
        <v>000074</v>
      </c>
      <c r="I5" s="6">
        <v>43063</v>
      </c>
      <c r="J5" s="7" t="str">
        <f>"000050"</f>
        <v>000050</v>
      </c>
      <c r="K5" s="6">
        <v>43063</v>
      </c>
      <c r="L5" s="7" t="str">
        <f>"000062"</f>
        <v>000062</v>
      </c>
      <c r="M5" s="6">
        <v>43063</v>
      </c>
      <c r="N5" s="7">
        <v>17</v>
      </c>
      <c r="O5" s="7" t="str">
        <f>"008751"</f>
        <v>008751</v>
      </c>
      <c r="P5" s="6">
        <v>43097</v>
      </c>
      <c r="Q5" s="9">
        <v>220.83789999999999</v>
      </c>
      <c r="R5" s="9">
        <v>11.258699999999999</v>
      </c>
      <c r="S5" s="9">
        <v>209.57919999999999</v>
      </c>
      <c r="T5" s="7">
        <v>26</v>
      </c>
      <c r="U5" s="6">
        <v>43579</v>
      </c>
      <c r="V5" s="7">
        <v>8022975812</v>
      </c>
      <c r="W5" s="8" t="s">
        <v>53</v>
      </c>
      <c r="X5" s="7" t="s">
        <v>37</v>
      </c>
      <c r="Y5" s="8" t="s">
        <v>38</v>
      </c>
      <c r="Z5" s="7" t="s">
        <v>49</v>
      </c>
      <c r="AA5" s="8" t="s">
        <v>50</v>
      </c>
      <c r="AB5" s="9">
        <f t="shared" si="0"/>
        <v>2.2083789999999999</v>
      </c>
    </row>
    <row r="6" spans="1:28" x14ac:dyDescent="0.35">
      <c r="A6" s="4">
        <v>3091</v>
      </c>
      <c r="B6" s="5" t="s">
        <v>28</v>
      </c>
      <c r="C6" s="6">
        <v>43580</v>
      </c>
      <c r="D6" s="7">
        <v>89</v>
      </c>
      <c r="E6" s="8" t="s">
        <v>42</v>
      </c>
      <c r="F6" s="7" t="s">
        <v>54</v>
      </c>
      <c r="G6" s="8" t="s">
        <v>55</v>
      </c>
      <c r="H6" s="7" t="str">
        <f>"000037"</f>
        <v>000037</v>
      </c>
      <c r="I6" s="6">
        <v>42615</v>
      </c>
      <c r="J6" s="7" t="str">
        <f>"000034"</f>
        <v>000034</v>
      </c>
      <c r="K6" s="6">
        <v>42916</v>
      </c>
      <c r="L6" s="7" t="str">
        <f>"0067"</f>
        <v>0067</v>
      </c>
      <c r="M6" s="6">
        <v>42916</v>
      </c>
      <c r="N6" s="7">
        <v>16</v>
      </c>
      <c r="O6" s="7" t="str">
        <f>"000771"</f>
        <v>000771</v>
      </c>
      <c r="P6" s="6">
        <v>43578</v>
      </c>
      <c r="Q6" s="9">
        <v>17.605699999999999</v>
      </c>
      <c r="R6" s="9">
        <v>1.2361</v>
      </c>
      <c r="S6" s="9">
        <v>16.369599999999998</v>
      </c>
      <c r="T6" s="7">
        <v>28</v>
      </c>
      <c r="U6" s="6">
        <v>43580</v>
      </c>
      <c r="V6" s="7">
        <v>8022975812</v>
      </c>
      <c r="W6" s="8" t="s">
        <v>56</v>
      </c>
      <c r="X6" s="7" t="s">
        <v>32</v>
      </c>
      <c r="Y6" s="8" t="s">
        <v>33</v>
      </c>
      <c r="Z6" s="7" t="s">
        <v>49</v>
      </c>
      <c r="AA6" s="8" t="s">
        <v>50</v>
      </c>
      <c r="AB6" s="9">
        <f t="shared" si="0"/>
        <v>0.17605699999999999</v>
      </c>
    </row>
    <row r="7" spans="1:28" x14ac:dyDescent="0.35">
      <c r="A7" s="4">
        <v>3092</v>
      </c>
      <c r="B7" s="5" t="s">
        <v>28</v>
      </c>
      <c r="C7" s="6">
        <v>43580</v>
      </c>
      <c r="D7" s="7">
        <v>89</v>
      </c>
      <c r="E7" s="8" t="s">
        <v>42</v>
      </c>
      <c r="F7" s="7" t="s">
        <v>57</v>
      </c>
      <c r="G7" s="8" t="s">
        <v>58</v>
      </c>
      <c r="H7" s="7" t="str">
        <f>"000025"</f>
        <v>000025</v>
      </c>
      <c r="I7" s="6">
        <v>42863</v>
      </c>
      <c r="J7" s="7" t="str">
        <f>"000010"</f>
        <v>000010</v>
      </c>
      <c r="K7" s="6">
        <v>42913</v>
      </c>
      <c r="L7" s="7" t="str">
        <f>"000039"</f>
        <v>000039</v>
      </c>
      <c r="M7" s="6">
        <v>42913</v>
      </c>
      <c r="N7" s="7">
        <v>17</v>
      </c>
      <c r="O7" s="7" t="str">
        <f>"000774"</f>
        <v>000774</v>
      </c>
      <c r="P7" s="6">
        <v>43578</v>
      </c>
      <c r="Q7" s="9">
        <v>19.98695</v>
      </c>
      <c r="R7" s="9">
        <v>1.3592</v>
      </c>
      <c r="S7" s="9">
        <v>18.627749999999999</v>
      </c>
      <c r="T7" s="7">
        <v>28</v>
      </c>
      <c r="U7" s="6">
        <v>43580</v>
      </c>
      <c r="V7" s="7">
        <v>8022975812</v>
      </c>
      <c r="W7" s="8" t="s">
        <v>59</v>
      </c>
      <c r="X7" s="7" t="s">
        <v>32</v>
      </c>
      <c r="Y7" s="8" t="s">
        <v>33</v>
      </c>
      <c r="Z7" s="7" t="s">
        <v>49</v>
      </c>
      <c r="AA7" s="8" t="s">
        <v>50</v>
      </c>
      <c r="AB7" s="9">
        <f t="shared" si="0"/>
        <v>0.19986950000000001</v>
      </c>
    </row>
    <row r="8" spans="1:28" x14ac:dyDescent="0.35">
      <c r="A8" s="4">
        <v>3093</v>
      </c>
      <c r="B8" s="5" t="s">
        <v>28</v>
      </c>
      <c r="C8" s="6">
        <v>43582</v>
      </c>
      <c r="D8" s="7">
        <v>89</v>
      </c>
      <c r="E8" s="8" t="s">
        <v>42</v>
      </c>
      <c r="F8" s="7" t="s">
        <v>43</v>
      </c>
      <c r="G8" s="8" t="s">
        <v>44</v>
      </c>
      <c r="H8" s="7" t="str">
        <f>"000022"</f>
        <v>000022</v>
      </c>
      <c r="I8" s="6">
        <v>42947</v>
      </c>
      <c r="J8" s="7" t="str">
        <f>"000015"</f>
        <v>000015</v>
      </c>
      <c r="K8" s="6">
        <v>43601</v>
      </c>
      <c r="L8" s="7" t="str">
        <f>"000012"</f>
        <v>000012</v>
      </c>
      <c r="M8" s="6">
        <v>43601</v>
      </c>
      <c r="N8" s="7">
        <v>16</v>
      </c>
      <c r="O8" s="7" t="str">
        <f>""</f>
        <v/>
      </c>
      <c r="P8" s="6"/>
      <c r="Q8" s="9">
        <v>8.4778300000000009</v>
      </c>
      <c r="R8" s="9">
        <v>1.1873499999999999</v>
      </c>
      <c r="S8" s="9">
        <v>7.2904799999999996</v>
      </c>
      <c r="T8" s="7">
        <v>32</v>
      </c>
      <c r="U8" s="6">
        <v>43582</v>
      </c>
      <c r="V8" s="7">
        <v>9945159512</v>
      </c>
      <c r="W8" s="8" t="s">
        <v>45</v>
      </c>
      <c r="X8" s="7" t="s">
        <v>29</v>
      </c>
      <c r="Y8" s="8" t="s">
        <v>30</v>
      </c>
      <c r="Z8" s="7" t="s">
        <v>39</v>
      </c>
      <c r="AA8" s="8" t="s">
        <v>40</v>
      </c>
      <c r="AB8" s="9">
        <f t="shared" si="0"/>
        <v>8.4778300000000015E-2</v>
      </c>
    </row>
    <row r="9" spans="1:28" x14ac:dyDescent="0.35">
      <c r="A9" s="4">
        <v>3094</v>
      </c>
      <c r="B9" s="5" t="s">
        <v>34</v>
      </c>
      <c r="C9" s="6">
        <v>43588</v>
      </c>
      <c r="D9" s="7">
        <v>89</v>
      </c>
      <c r="E9" s="8" t="s">
        <v>42</v>
      </c>
      <c r="F9" s="7" t="s">
        <v>61</v>
      </c>
      <c r="G9" s="8" t="s">
        <v>62</v>
      </c>
      <c r="H9" s="7" t="str">
        <f>"000188"</f>
        <v>000188</v>
      </c>
      <c r="I9" s="6">
        <v>43515</v>
      </c>
      <c r="J9" s="7" t="str">
        <f>"000064"</f>
        <v>000064</v>
      </c>
      <c r="K9" s="6">
        <v>43540</v>
      </c>
      <c r="L9" s="7" t="str">
        <f>"000107"</f>
        <v>000107</v>
      </c>
      <c r="M9" s="6">
        <v>43540</v>
      </c>
      <c r="N9" s="7">
        <v>19</v>
      </c>
      <c r="O9" s="7" t="str">
        <f>"001213"</f>
        <v>001213</v>
      </c>
      <c r="P9" s="6">
        <v>43584</v>
      </c>
      <c r="Q9" s="9">
        <v>29.835999999999999</v>
      </c>
      <c r="R9" s="9">
        <v>3.3127</v>
      </c>
      <c r="S9" s="9">
        <v>26.523299999999999</v>
      </c>
      <c r="T9" s="7">
        <v>34</v>
      </c>
      <c r="U9" s="6">
        <v>43588</v>
      </c>
      <c r="V9" s="7">
        <v>8022975812</v>
      </c>
      <c r="W9" s="8" t="s">
        <v>41</v>
      </c>
      <c r="X9" s="7" t="s">
        <v>35</v>
      </c>
      <c r="Y9" s="8" t="s">
        <v>36</v>
      </c>
      <c r="Z9" s="7" t="s">
        <v>49</v>
      </c>
      <c r="AA9" s="8" t="s">
        <v>50</v>
      </c>
      <c r="AB9" s="9">
        <f t="shared" si="0"/>
        <v>0.29835999999999996</v>
      </c>
    </row>
    <row r="10" spans="1:28" x14ac:dyDescent="0.35">
      <c r="A10" s="4">
        <v>3095</v>
      </c>
      <c r="B10" s="5" t="s">
        <v>31</v>
      </c>
      <c r="C10" s="6">
        <v>43623</v>
      </c>
      <c r="D10" s="7">
        <v>89</v>
      </c>
      <c r="E10" s="8" t="s">
        <v>42</v>
      </c>
      <c r="F10" s="7" t="s">
        <v>43</v>
      </c>
      <c r="G10" s="8" t="s">
        <v>60</v>
      </c>
      <c r="H10" s="7" t="str">
        <f>"000022"</f>
        <v>000022</v>
      </c>
      <c r="I10" s="6">
        <v>42947</v>
      </c>
      <c r="J10" s="7" t="str">
        <f>"000015"</f>
        <v>000015</v>
      </c>
      <c r="K10" s="6">
        <v>43601</v>
      </c>
      <c r="L10" s="7" t="str">
        <f>"000012"</f>
        <v>000012</v>
      </c>
      <c r="M10" s="6">
        <v>43601</v>
      </c>
      <c r="N10" s="7">
        <v>16</v>
      </c>
      <c r="O10" s="7" t="str">
        <f>"002351"</f>
        <v>002351</v>
      </c>
      <c r="P10" s="6">
        <v>43619</v>
      </c>
      <c r="Q10" s="9">
        <v>6.78226</v>
      </c>
      <c r="R10" s="9">
        <v>0.91066000000000003</v>
      </c>
      <c r="S10" s="9">
        <v>5.8715999999999999</v>
      </c>
      <c r="T10" s="7">
        <v>73</v>
      </c>
      <c r="U10" s="6">
        <v>43623</v>
      </c>
      <c r="V10" s="7">
        <v>9945159512</v>
      </c>
      <c r="W10" s="8" t="s">
        <v>45</v>
      </c>
      <c r="X10" s="7" t="s">
        <v>29</v>
      </c>
      <c r="Y10" s="8" t="s">
        <v>30</v>
      </c>
      <c r="Z10" s="7" t="s">
        <v>39</v>
      </c>
      <c r="AA10" s="8" t="s">
        <v>40</v>
      </c>
      <c r="AB10" s="9">
        <v>6.7822599999999997E-2</v>
      </c>
    </row>
    <row r="11" spans="1:28" x14ac:dyDescent="0.35">
      <c r="A11" s="4">
        <v>3096</v>
      </c>
      <c r="B11" s="5" t="s">
        <v>63</v>
      </c>
      <c r="C11" s="6">
        <v>43664</v>
      </c>
      <c r="D11" s="7">
        <v>89</v>
      </c>
      <c r="E11" s="8" t="s">
        <v>42</v>
      </c>
      <c r="F11" s="7" t="s">
        <v>64</v>
      </c>
      <c r="G11" s="10" t="s">
        <v>65</v>
      </c>
      <c r="H11" s="7" t="str">
        <f>"000022"</f>
        <v>000022</v>
      </c>
      <c r="I11" s="6">
        <v>43197</v>
      </c>
      <c r="J11" s="7" t="str">
        <f>"000018"</f>
        <v>000018</v>
      </c>
      <c r="K11" s="6">
        <v>43291</v>
      </c>
      <c r="L11" s="7" t="str">
        <f>"000022"</f>
        <v>000022</v>
      </c>
      <c r="M11" s="6">
        <v>43291</v>
      </c>
      <c r="N11" s="7">
        <v>18</v>
      </c>
      <c r="O11" s="7" t="str">
        <f>"003544"</f>
        <v>003544</v>
      </c>
      <c r="P11" s="6">
        <v>43663</v>
      </c>
      <c r="Q11" s="11">
        <v>9.7794000000000008</v>
      </c>
      <c r="R11" s="11">
        <v>1.0858000000000001</v>
      </c>
      <c r="S11" s="11">
        <v>8.6936</v>
      </c>
      <c r="T11" s="7">
        <v>116</v>
      </c>
      <c r="U11" s="6">
        <v>43664</v>
      </c>
      <c r="V11" s="7">
        <v>8022975812</v>
      </c>
      <c r="W11" s="10" t="s">
        <v>66</v>
      </c>
      <c r="X11" s="7" t="s">
        <v>67</v>
      </c>
      <c r="Y11" s="10" t="s">
        <v>68</v>
      </c>
      <c r="Z11" s="7" t="s">
        <v>49</v>
      </c>
      <c r="AA11" s="10" t="s">
        <v>50</v>
      </c>
      <c r="AB11" s="11">
        <f t="shared" ref="AB11:AB17" si="1">Q11/100</f>
        <v>9.7794000000000006E-2</v>
      </c>
    </row>
    <row r="12" spans="1:28" x14ac:dyDescent="0.35">
      <c r="A12" s="4">
        <v>3097</v>
      </c>
      <c r="B12" s="5" t="s">
        <v>69</v>
      </c>
      <c r="C12" s="6">
        <v>43714</v>
      </c>
      <c r="D12" s="7">
        <v>89</v>
      </c>
      <c r="E12" s="8" t="s">
        <v>42</v>
      </c>
      <c r="F12" s="7" t="s">
        <v>70</v>
      </c>
      <c r="G12" s="10" t="s">
        <v>71</v>
      </c>
      <c r="H12" s="7" t="str">
        <f>"000001"</f>
        <v>000001</v>
      </c>
      <c r="I12" s="6">
        <v>43196</v>
      </c>
      <c r="J12" s="7" t="str">
        <f>"000001"</f>
        <v>000001</v>
      </c>
      <c r="K12" s="6">
        <v>43196</v>
      </c>
      <c r="L12" s="7" t="str">
        <f>"000001"</f>
        <v>000001</v>
      </c>
      <c r="M12" s="6">
        <v>43196</v>
      </c>
      <c r="N12" s="7">
        <v>17</v>
      </c>
      <c r="O12" s="7" t="str">
        <f>"004847"</f>
        <v>004847</v>
      </c>
      <c r="P12" s="6">
        <v>43705</v>
      </c>
      <c r="Q12" s="11">
        <v>12.2126</v>
      </c>
      <c r="R12" s="11">
        <v>0.60285</v>
      </c>
      <c r="S12" s="11">
        <v>11.60975</v>
      </c>
      <c r="T12" s="7">
        <v>175</v>
      </c>
      <c r="U12" s="6">
        <v>43714</v>
      </c>
      <c r="V12" s="7">
        <v>8022975812</v>
      </c>
      <c r="W12" s="10" t="s">
        <v>72</v>
      </c>
      <c r="X12" s="7" t="s">
        <v>32</v>
      </c>
      <c r="Y12" s="10" t="s">
        <v>33</v>
      </c>
      <c r="Z12" s="7" t="s">
        <v>49</v>
      </c>
      <c r="AA12" s="10" t="s">
        <v>50</v>
      </c>
      <c r="AB12" s="11">
        <f t="shared" si="1"/>
        <v>0.122126</v>
      </c>
    </row>
    <row r="13" spans="1:28" x14ac:dyDescent="0.35">
      <c r="A13" s="4">
        <v>3098</v>
      </c>
      <c r="B13" s="5" t="s">
        <v>69</v>
      </c>
      <c r="C13" s="6">
        <v>43719</v>
      </c>
      <c r="D13" s="7">
        <v>89</v>
      </c>
      <c r="E13" s="8" t="s">
        <v>42</v>
      </c>
      <c r="F13" s="7" t="s">
        <v>43</v>
      </c>
      <c r="G13" s="10" t="s">
        <v>44</v>
      </c>
      <c r="H13" s="7" t="str">
        <f>"000022"</f>
        <v>000022</v>
      </c>
      <c r="I13" s="6">
        <v>42947</v>
      </c>
      <c r="J13" s="7" t="str">
        <f>"000073"</f>
        <v>000073</v>
      </c>
      <c r="K13" s="6">
        <v>43697</v>
      </c>
      <c r="L13" s="7" t="str">
        <f>"000073"</f>
        <v>000073</v>
      </c>
      <c r="M13" s="6">
        <v>43697</v>
      </c>
      <c r="N13" s="7">
        <v>16</v>
      </c>
      <c r="O13" s="7" t="str">
        <f>"004897"</f>
        <v>004897</v>
      </c>
      <c r="P13" s="6">
        <v>43711</v>
      </c>
      <c r="Q13" s="11">
        <v>5.0867000000000004</v>
      </c>
      <c r="R13" s="11">
        <v>0.66496999999999995</v>
      </c>
      <c r="S13" s="11">
        <v>4.4217300000000002</v>
      </c>
      <c r="T13" s="7">
        <v>179</v>
      </c>
      <c r="U13" s="6">
        <v>43719</v>
      </c>
      <c r="V13" s="7">
        <v>9945159512</v>
      </c>
      <c r="W13" s="10" t="s">
        <v>45</v>
      </c>
      <c r="X13" s="7" t="s">
        <v>29</v>
      </c>
      <c r="Y13" s="10" t="s">
        <v>30</v>
      </c>
      <c r="Z13" s="7" t="s">
        <v>39</v>
      </c>
      <c r="AA13" s="10" t="s">
        <v>40</v>
      </c>
      <c r="AB13" s="11">
        <f t="shared" si="1"/>
        <v>5.0867000000000002E-2</v>
      </c>
    </row>
    <row r="14" spans="1:28" x14ac:dyDescent="0.35">
      <c r="A14" s="4">
        <v>3099</v>
      </c>
      <c r="B14" s="5" t="s">
        <v>69</v>
      </c>
      <c r="C14" s="6">
        <v>43720</v>
      </c>
      <c r="D14" s="7">
        <v>89</v>
      </c>
      <c r="E14" s="8" t="s">
        <v>42</v>
      </c>
      <c r="F14" s="7" t="s">
        <v>73</v>
      </c>
      <c r="G14" s="10" t="s">
        <v>74</v>
      </c>
      <c r="H14" s="7" t="str">
        <f>"000109"</f>
        <v>000109</v>
      </c>
      <c r="I14" s="6">
        <v>43417</v>
      </c>
      <c r="J14" s="7" t="str">
        <f>"000029"</f>
        <v>000029</v>
      </c>
      <c r="K14" s="6">
        <v>43637</v>
      </c>
      <c r="L14" s="7" t="str">
        <f>"000045"</f>
        <v>000045</v>
      </c>
      <c r="M14" s="6">
        <v>43637</v>
      </c>
      <c r="N14" s="7">
        <v>17</v>
      </c>
      <c r="O14" s="7" t="str">
        <f>"004934"</f>
        <v>004934</v>
      </c>
      <c r="P14" s="6">
        <v>43715</v>
      </c>
      <c r="Q14" s="11">
        <v>45.643300000000004</v>
      </c>
      <c r="R14" s="11">
        <v>2.2825000000000002</v>
      </c>
      <c r="S14" s="11">
        <v>43.360799999999998</v>
      </c>
      <c r="T14" s="7">
        <v>183</v>
      </c>
      <c r="U14" s="6">
        <v>43720</v>
      </c>
      <c r="V14" s="7">
        <v>8022975812</v>
      </c>
      <c r="W14" s="10" t="s">
        <v>75</v>
      </c>
      <c r="X14" s="7" t="s">
        <v>76</v>
      </c>
      <c r="Y14" s="10" t="s">
        <v>77</v>
      </c>
      <c r="Z14" s="7" t="s">
        <v>49</v>
      </c>
      <c r="AA14" s="10" t="s">
        <v>50</v>
      </c>
      <c r="AB14" s="11">
        <f t="shared" si="1"/>
        <v>0.45643300000000003</v>
      </c>
    </row>
    <row r="15" spans="1:28" x14ac:dyDescent="0.35">
      <c r="A15" s="4">
        <v>3100</v>
      </c>
      <c r="B15" s="5" t="s">
        <v>69</v>
      </c>
      <c r="C15" s="6">
        <v>43720</v>
      </c>
      <c r="D15" s="7">
        <v>89</v>
      </c>
      <c r="E15" s="8" t="s">
        <v>42</v>
      </c>
      <c r="F15" s="7" t="s">
        <v>78</v>
      </c>
      <c r="G15" s="10" t="s">
        <v>79</v>
      </c>
      <c r="H15" s="7" t="str">
        <f>"000107"</f>
        <v>000107</v>
      </c>
      <c r="I15" s="6">
        <v>43417</v>
      </c>
      <c r="J15" s="7" t="str">
        <f>"000028"</f>
        <v>000028</v>
      </c>
      <c r="K15" s="6">
        <v>43637</v>
      </c>
      <c r="L15" s="7" t="str">
        <f>"000044"</f>
        <v>000044</v>
      </c>
      <c r="M15" s="6">
        <v>43637</v>
      </c>
      <c r="N15" s="7">
        <v>17</v>
      </c>
      <c r="O15" s="7" t="str">
        <f>"004935"</f>
        <v>004935</v>
      </c>
      <c r="P15" s="6">
        <v>43715</v>
      </c>
      <c r="Q15" s="11">
        <v>45.138199999999998</v>
      </c>
      <c r="R15" s="11">
        <v>2.3128000000000002</v>
      </c>
      <c r="S15" s="11">
        <v>42.825400000000002</v>
      </c>
      <c r="T15" s="7">
        <v>183</v>
      </c>
      <c r="U15" s="6">
        <v>43720</v>
      </c>
      <c r="V15" s="7">
        <v>8022975812</v>
      </c>
      <c r="W15" s="10" t="s">
        <v>75</v>
      </c>
      <c r="X15" s="7" t="s">
        <v>80</v>
      </c>
      <c r="Y15" s="10" t="s">
        <v>81</v>
      </c>
      <c r="Z15" s="7" t="s">
        <v>49</v>
      </c>
      <c r="AA15" s="10" t="s">
        <v>50</v>
      </c>
      <c r="AB15" s="11">
        <f t="shared" si="1"/>
        <v>0.45138199999999995</v>
      </c>
    </row>
    <row r="16" spans="1:28" x14ac:dyDescent="0.35">
      <c r="A16" s="4">
        <v>3101</v>
      </c>
      <c r="B16" s="5" t="s">
        <v>69</v>
      </c>
      <c r="C16" s="6">
        <v>43720</v>
      </c>
      <c r="D16" s="7">
        <v>89</v>
      </c>
      <c r="E16" s="8" t="s">
        <v>42</v>
      </c>
      <c r="F16" s="7" t="s">
        <v>82</v>
      </c>
      <c r="G16" s="10" t="s">
        <v>83</v>
      </c>
      <c r="H16" s="7" t="str">
        <f>"000120"</f>
        <v>000120</v>
      </c>
      <c r="I16" s="6">
        <v>43417</v>
      </c>
      <c r="J16" s="7" t="str">
        <f>"000030"</f>
        <v>000030</v>
      </c>
      <c r="K16" s="6">
        <v>43637</v>
      </c>
      <c r="L16" s="7" t="str">
        <f>"000046"</f>
        <v>000046</v>
      </c>
      <c r="M16" s="6">
        <v>43637</v>
      </c>
      <c r="N16" s="7">
        <v>17</v>
      </c>
      <c r="O16" s="7" t="str">
        <f>"004936"</f>
        <v>004936</v>
      </c>
      <c r="P16" s="6">
        <v>43715</v>
      </c>
      <c r="Q16" s="11">
        <v>45.052</v>
      </c>
      <c r="R16" s="11">
        <v>2.3087</v>
      </c>
      <c r="S16" s="11">
        <v>42.743299999999998</v>
      </c>
      <c r="T16" s="7">
        <v>183</v>
      </c>
      <c r="U16" s="6">
        <v>43720</v>
      </c>
      <c r="V16" s="7">
        <v>8022975812</v>
      </c>
      <c r="W16" s="10" t="s">
        <v>75</v>
      </c>
      <c r="X16" s="7" t="s">
        <v>80</v>
      </c>
      <c r="Y16" s="10" t="s">
        <v>81</v>
      </c>
      <c r="Z16" s="7" t="s">
        <v>49</v>
      </c>
      <c r="AA16" s="10" t="s">
        <v>50</v>
      </c>
      <c r="AB16" s="11">
        <f t="shared" si="1"/>
        <v>0.45051999999999998</v>
      </c>
    </row>
    <row r="17" spans="1:28" x14ac:dyDescent="0.35">
      <c r="A17" s="4">
        <v>3102</v>
      </c>
      <c r="B17" s="5" t="s">
        <v>69</v>
      </c>
      <c r="C17" s="6">
        <v>43732</v>
      </c>
      <c r="D17" s="7">
        <v>89</v>
      </c>
      <c r="E17" s="8" t="s">
        <v>42</v>
      </c>
      <c r="F17" s="7" t="s">
        <v>84</v>
      </c>
      <c r="G17" s="10" t="s">
        <v>85</v>
      </c>
      <c r="H17" s="7" t="str">
        <f>"000005"</f>
        <v>000005</v>
      </c>
      <c r="I17" s="6">
        <v>43197</v>
      </c>
      <c r="J17" s="7" t="str">
        <f>"000003"</f>
        <v>000003</v>
      </c>
      <c r="K17" s="6">
        <v>43211</v>
      </c>
      <c r="L17" s="7" t="str">
        <f>"000003"</f>
        <v>000003</v>
      </c>
      <c r="M17" s="6">
        <v>43211</v>
      </c>
      <c r="N17" s="7">
        <v>17</v>
      </c>
      <c r="O17" s="7" t="str">
        <f>"005323"</f>
        <v>005323</v>
      </c>
      <c r="P17" s="6">
        <v>43729</v>
      </c>
      <c r="Q17" s="11">
        <v>20.9178</v>
      </c>
      <c r="R17" s="11">
        <v>1.06725</v>
      </c>
      <c r="S17" s="11">
        <v>19.850549999999998</v>
      </c>
      <c r="T17" s="7">
        <v>199</v>
      </c>
      <c r="U17" s="6">
        <v>43732</v>
      </c>
      <c r="V17" s="7">
        <v>8022975812</v>
      </c>
      <c r="W17" s="10" t="s">
        <v>86</v>
      </c>
      <c r="X17" s="7" t="s">
        <v>32</v>
      </c>
      <c r="Y17" s="10" t="s">
        <v>33</v>
      </c>
      <c r="Z17" s="7" t="s">
        <v>49</v>
      </c>
      <c r="AA17" s="10" t="s">
        <v>50</v>
      </c>
      <c r="AB17" s="11">
        <f t="shared" si="1"/>
        <v>0.209178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2020-01-28T12:04:38Z</dcterms:modified>
</cp:coreProperties>
</file>