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<sst xmlns="http://schemas.openxmlformats.org/spreadsheetml/2006/main" count="136" uniqueCount="73">
  <si>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</si>
  <si>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</si>
  <si>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</si>
  <si>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</si>
  <si>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</si>
  <si>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</si>
  <si>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</si>
  <si>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</si>
  <si>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</si>
  <si>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</si>
  <si>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</si>
  <si>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</si>
  <si>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</si>
  <si>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</si>
  <si>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</si>
  <si>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</si>
  <si>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</si>
  <si>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</si>
  <si>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</si>
  <si>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</si>
  <si>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</si>
  <si>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</si>
  <si>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</si>
  <si>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</si>
  <si>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</si>
  <si>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</si>
  <si>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</si>
  <si>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</si>
  <si>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</si>
  <si>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</si>
  <si>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</si>
  <si>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</si>
  <si>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ddo089</t>
  </si>
  <si>
    <t xml:space="preserve"> Assistant Executive Engineer Electrical East Zone</t>
  </si>
  <si>
    <t>ddo087</t>
  </si>
  <si>
    <t xml:space="preserve"> Assistant Executive Engineer Shivajinagar East Zone</t>
  </si>
  <si>
    <t>T. Giriraj</t>
  </si>
  <si>
    <t>Concreting and Improvements to Drains at Yallamma Koil Street in Ward No:90</t>
  </si>
  <si>
    <t>090-17-000004</t>
  </si>
  <si>
    <t>Halasuru</t>
  </si>
  <si>
    <t>Improvements to Drain and Footpath at Sadashiva Modaliayar Road and Surrounding Area in Ward No:90</t>
  </si>
  <si>
    <t>090-17-000006</t>
  </si>
  <si>
    <t>G.M. Nanda Kumar</t>
  </si>
  <si>
    <t>Replacement of Damaged and Missing CC Covering Slabs of Drians and Culverts in Ward No:90</t>
  </si>
  <si>
    <t>090-17-000009</t>
  </si>
  <si>
    <t>Filling of Pot holes in Ward No:90</t>
  </si>
  <si>
    <t>090-17-000010</t>
  </si>
  <si>
    <t>M and R to Street Lights - Replacement of Burnt Bulbs etc. (Package)</t>
  </si>
  <si>
    <t>P0300</t>
  </si>
  <si>
    <t>M/s Mercury ELectricals</t>
  </si>
  <si>
    <t>Operation and Maintenance of street lights at Ulsoor and Bharathinagara area ward nos 90 and 91 Package E13 for one year.</t>
  </si>
  <si>
    <t>090-16-000002</t>
  </si>
  <si>
    <t>July</t>
  </si>
  <si>
    <t>090-17-000007</t>
  </si>
  <si>
    <t>Desilting of Drains and Culverts at Halasuru and Surrounding Areas in Ward No:90</t>
  </si>
  <si>
    <t>308-15-000130</t>
  </si>
  <si>
    <t>Improvements to Halasur lake in ward no 90</t>
  </si>
  <si>
    <t>Preethi Cad consulting Engineers Private Limited</t>
  </si>
  <si>
    <t>P3028</t>
  </si>
  <si>
    <t>Maintenance of Lakes current works</t>
  </si>
  <si>
    <t>ddo611</t>
  </si>
  <si>
    <t xml:space="preserve"> Executive Engineer 1 - Projects 2 Central Zone</t>
  </si>
  <si>
    <t>August</t>
  </si>
  <si>
    <t>090-16-000011</t>
  </si>
  <si>
    <t>RESERVE FUND FOR EMERGENCY WORKS IN WARD NO 90 FOR THE YEAR 2015-16</t>
  </si>
  <si>
    <t>Abhishek</t>
  </si>
  <si>
    <t>September</t>
  </si>
  <si>
    <t>November</t>
  </si>
  <si>
    <t>090-16-000023</t>
  </si>
  <si>
    <t>Comprehensive development of roads and drains in ward No 90, 91, 92 (No of works 12) of Shivaji nagar sub division ( Package-02)</t>
  </si>
  <si>
    <t>M.S. Venkatesh</t>
  </si>
  <si>
    <t>P3106</t>
  </si>
  <si>
    <t>Nagarothana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</si>
</sst>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workbookViewId="0">
      <selection activeCell="A2" sqref="A2:XFD13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3103</v>
      </c>
      <c r="B2" s="5" t="s">
        <v>28</v>
      </c>
      <c r="C2" s="6">
        <v>43575</v>
      </c>
      <c r="D2" s="7">
        <v>90</v>
      </c>
      <c r="E2" s="8" t="s">
        <v>39</v>
      </c>
      <c r="F2" s="7" t="s">
        <v>51</v>
      </c>
      <c r="G2" s="8" t="s">
        <v>50</v>
      </c>
      <c r="H2" s="7" t="str">
        <f>"000019"</f>
        <v>000019</v>
      </c>
      <c r="I2" s="6">
        <v>42947</v>
      </c>
      <c r="J2" s="7" t="str">
        <f>"000195"</f>
        <v>000195</v>
      </c>
      <c r="K2" s="6">
        <v>43462</v>
      </c>
      <c r="L2" s="7" t="str">
        <f>"000188"</f>
        <v>000188</v>
      </c>
      <c r="M2" s="6">
        <v>43462</v>
      </c>
      <c r="N2" s="7">
        <v>16</v>
      </c>
      <c r="O2" s="7" t="str">
        <f>"000603"</f>
        <v>000603</v>
      </c>
      <c r="P2" s="6">
        <v>43570</v>
      </c>
      <c r="Q2" s="9">
        <v>19.867460000000001</v>
      </c>
      <c r="R2" s="9">
        <v>1.6208</v>
      </c>
      <c r="S2" s="9">
        <v>18.246659999999999</v>
      </c>
      <c r="T2" s="7">
        <v>20</v>
      </c>
      <c r="U2" s="6">
        <v>43575</v>
      </c>
      <c r="V2" s="7">
        <v>9844025075</v>
      </c>
      <c r="W2" s="8" t="s">
        <v>49</v>
      </c>
      <c r="X2" s="7" t="s">
        <v>48</v>
      </c>
      <c r="Y2" s="8" t="s">
        <v>47</v>
      </c>
      <c r="Z2" s="7" t="s">
        <v>32</v>
      </c>
      <c r="AA2" s="8" t="s">
        <v>33</v>
      </c>
      <c r="AB2" s="9">
        <f t="shared" ref="AB2:AB13" si="0">Q2/100</f>
        <v>0.19867460000000001</v>
      </c>
    </row>
    <row r="3" spans="1:28" x14ac:dyDescent="0.35">
      <c r="A3" s="4">
        <v>3104</v>
      </c>
      <c r="B3" s="5" t="s">
        <v>28</v>
      </c>
      <c r="C3" s="6">
        <v>43575</v>
      </c>
      <c r="D3" s="7">
        <v>90</v>
      </c>
      <c r="E3" s="8" t="s">
        <v>39</v>
      </c>
      <c r="F3" s="7" t="s">
        <v>51</v>
      </c>
      <c r="G3" s="8" t="s">
        <v>50</v>
      </c>
      <c r="H3" s="7" t="str">
        <f>"000019"</f>
        <v>000019</v>
      </c>
      <c r="I3" s="6">
        <v>42947</v>
      </c>
      <c r="J3" s="7" t="str">
        <f>"000195"</f>
        <v>000195</v>
      </c>
      <c r="K3" s="6">
        <v>43462</v>
      </c>
      <c r="L3" s="7" t="str">
        <f>"000188"</f>
        <v>000188</v>
      </c>
      <c r="M3" s="6">
        <v>43462</v>
      </c>
      <c r="N3" s="7">
        <v>16</v>
      </c>
      <c r="O3" s="7" t="str">
        <f>"000603"</f>
        <v>000603</v>
      </c>
      <c r="P3" s="6">
        <v>43570</v>
      </c>
      <c r="Q3" s="9">
        <v>8.5098000000000003</v>
      </c>
      <c r="R3" s="9">
        <v>1.1021700000000001</v>
      </c>
      <c r="S3" s="9">
        <v>7.4076300000000002</v>
      </c>
      <c r="T3" s="7">
        <v>20</v>
      </c>
      <c r="U3" s="6">
        <v>43575</v>
      </c>
      <c r="V3" s="7">
        <v>9844025075</v>
      </c>
      <c r="W3" s="8" t="s">
        <v>49</v>
      </c>
      <c r="X3" s="7" t="s">
        <v>48</v>
      </c>
      <c r="Y3" s="8" t="s">
        <v>47</v>
      </c>
      <c r="Z3" s="7" t="s">
        <v>32</v>
      </c>
      <c r="AA3" s="8" t="s">
        <v>33</v>
      </c>
      <c r="AB3" s="9">
        <f t="shared" si="0"/>
        <v>8.5098000000000007E-2</v>
      </c>
    </row>
    <row r="4" spans="1:28" x14ac:dyDescent="0.35">
      <c r="A4" s="4">
        <v>3105</v>
      </c>
      <c r="B4" s="5" t="s">
        <v>31</v>
      </c>
      <c r="C4" s="6">
        <v>43610</v>
      </c>
      <c r="D4" s="7">
        <v>90</v>
      </c>
      <c r="E4" s="8" t="s">
        <v>39</v>
      </c>
      <c r="F4" s="7" t="s">
        <v>46</v>
      </c>
      <c r="G4" s="8" t="s">
        <v>45</v>
      </c>
      <c r="H4" s="7" t="str">
        <f>"000086"</f>
        <v>000086</v>
      </c>
      <c r="I4" s="6">
        <v>42992</v>
      </c>
      <c r="J4" s="7" t="str">
        <f>"000031"</f>
        <v>000031</v>
      </c>
      <c r="K4" s="6">
        <v>43131</v>
      </c>
      <c r="L4" s="7" t="str">
        <f>"000254"</f>
        <v>000254</v>
      </c>
      <c r="M4" s="6">
        <v>43131</v>
      </c>
      <c r="N4" s="7">
        <v>17</v>
      </c>
      <c r="O4" s="7" t="str">
        <f>"002064"</f>
        <v>002064</v>
      </c>
      <c r="P4" s="6">
        <v>43609</v>
      </c>
      <c r="Q4" s="9">
        <v>18.956700000000001</v>
      </c>
      <c r="R4" s="9">
        <v>2.5249999999999999</v>
      </c>
      <c r="S4" s="9">
        <v>16.431699999999999</v>
      </c>
      <c r="T4" s="7">
        <v>59</v>
      </c>
      <c r="U4" s="6">
        <v>43610</v>
      </c>
      <c r="V4" s="7">
        <v>9448065010</v>
      </c>
      <c r="W4" s="8" t="s">
        <v>42</v>
      </c>
      <c r="X4" s="7" t="s">
        <v>29</v>
      </c>
      <c r="Y4" s="8" t="s">
        <v>30</v>
      </c>
      <c r="Z4" s="7" t="s">
        <v>34</v>
      </c>
      <c r="AA4" s="8" t="s">
        <v>35</v>
      </c>
      <c r="AB4" s="9">
        <f t="shared" si="0"/>
        <v>0.18956700000000001</v>
      </c>
    </row>
    <row r="5" spans="1:28" x14ac:dyDescent="0.35">
      <c r="A5" s="4">
        <v>3106</v>
      </c>
      <c r="B5" s="5" t="s">
        <v>31</v>
      </c>
      <c r="C5" s="6">
        <v>43615</v>
      </c>
      <c r="D5" s="7">
        <v>90</v>
      </c>
      <c r="E5" s="8" t="s">
        <v>39</v>
      </c>
      <c r="F5" s="7" t="s">
        <v>44</v>
      </c>
      <c r="G5" s="8" t="s">
        <v>43</v>
      </c>
      <c r="H5" s="7" t="str">
        <f>"000093"</f>
        <v>000093</v>
      </c>
      <c r="I5" s="6">
        <v>42993</v>
      </c>
      <c r="J5" s="7" t="str">
        <f>"000013"</f>
        <v>000013</v>
      </c>
      <c r="K5" s="6">
        <v>43067</v>
      </c>
      <c r="L5" s="7" t="str">
        <f>"000208"</f>
        <v>000208</v>
      </c>
      <c r="M5" s="6">
        <v>43067</v>
      </c>
      <c r="N5" s="7">
        <v>17</v>
      </c>
      <c r="O5" s="7" t="str">
        <f>"002223"</f>
        <v>002223</v>
      </c>
      <c r="P5" s="6">
        <v>43613</v>
      </c>
      <c r="Q5" s="9">
        <v>7.8798199999999996</v>
      </c>
      <c r="R5" s="9">
        <v>0.995</v>
      </c>
      <c r="S5" s="9">
        <v>6.8848200000000004</v>
      </c>
      <c r="T5" s="7">
        <v>65</v>
      </c>
      <c r="U5" s="6">
        <v>43615</v>
      </c>
      <c r="V5" s="7">
        <v>9448065010</v>
      </c>
      <c r="W5" s="8" t="s">
        <v>42</v>
      </c>
      <c r="X5" s="7" t="s">
        <v>29</v>
      </c>
      <c r="Y5" s="8" t="s">
        <v>30</v>
      </c>
      <c r="Z5" s="7" t="s">
        <v>34</v>
      </c>
      <c r="AA5" s="8" t="s">
        <v>35</v>
      </c>
      <c r="AB5" s="9">
        <f t="shared" si="0"/>
        <v>7.8798199999999999E-2</v>
      </c>
    </row>
    <row r="6" spans="1:28" x14ac:dyDescent="0.35">
      <c r="A6" s="4">
        <v>3107</v>
      </c>
      <c r="B6" s="5" t="s">
        <v>31</v>
      </c>
      <c r="C6" s="6">
        <v>43615</v>
      </c>
      <c r="D6" s="7">
        <v>90</v>
      </c>
      <c r="E6" s="8" t="s">
        <v>39</v>
      </c>
      <c r="F6" s="7" t="s">
        <v>41</v>
      </c>
      <c r="G6" s="8" t="s">
        <v>40</v>
      </c>
      <c r="H6" s="7" t="str">
        <f>"000095"</f>
        <v>000095</v>
      </c>
      <c r="I6" s="6">
        <v>42993</v>
      </c>
      <c r="J6" s="7" t="str">
        <f>"000014"</f>
        <v>000014</v>
      </c>
      <c r="K6" s="6">
        <v>43067</v>
      </c>
      <c r="L6" s="7" t="str">
        <f>"000209"</f>
        <v>000209</v>
      </c>
      <c r="M6" s="6">
        <v>43067</v>
      </c>
      <c r="N6" s="7">
        <v>17</v>
      </c>
      <c r="O6" s="7" t="str">
        <f>"002224"</f>
        <v>002224</v>
      </c>
      <c r="P6" s="6">
        <v>43613</v>
      </c>
      <c r="Q6" s="9">
        <v>12.18375</v>
      </c>
      <c r="R6" s="9">
        <v>1.5964499999999999</v>
      </c>
      <c r="S6" s="9">
        <v>10.587300000000001</v>
      </c>
      <c r="T6" s="7">
        <v>65</v>
      </c>
      <c r="U6" s="6">
        <v>43615</v>
      </c>
      <c r="V6" s="7">
        <v>9448065010</v>
      </c>
      <c r="W6" s="8" t="s">
        <v>36</v>
      </c>
      <c r="X6" s="7" t="s">
        <v>29</v>
      </c>
      <c r="Y6" s="8" t="s">
        <v>30</v>
      </c>
      <c r="Z6" s="7" t="s">
        <v>34</v>
      </c>
      <c r="AA6" s="8" t="s">
        <v>35</v>
      </c>
      <c r="AB6" s="9">
        <f t="shared" si="0"/>
        <v>0.1218375</v>
      </c>
    </row>
    <row r="7" spans="1:28" x14ac:dyDescent="0.35">
      <c r="A7" s="4">
        <v>3108</v>
      </c>
      <c r="B7" s="5" t="s">
        <v>31</v>
      </c>
      <c r="C7" s="6">
        <v>43615</v>
      </c>
      <c r="D7" s="7">
        <v>90</v>
      </c>
      <c r="E7" s="8" t="s">
        <v>39</v>
      </c>
      <c r="F7" s="7" t="s">
        <v>38</v>
      </c>
      <c r="G7" s="8" t="s">
        <v>37</v>
      </c>
      <c r="H7" s="7" t="str">
        <f>"000164"</f>
        <v>000164</v>
      </c>
      <c r="I7" s="6">
        <v>43061</v>
      </c>
      <c r="J7" s="7" t="str">
        <f>"000015"</f>
        <v>000015</v>
      </c>
      <c r="K7" s="6">
        <v>43067</v>
      </c>
      <c r="L7" s="7" t="str">
        <f>"000210"</f>
        <v>000210</v>
      </c>
      <c r="M7" s="6">
        <v>43067</v>
      </c>
      <c r="N7" s="7">
        <v>17</v>
      </c>
      <c r="O7" s="7" t="str">
        <f>"002225"</f>
        <v>002225</v>
      </c>
      <c r="P7" s="6">
        <v>43613</v>
      </c>
      <c r="Q7" s="9">
        <v>19.738299999999999</v>
      </c>
      <c r="R7" s="9">
        <v>2.5861000000000001</v>
      </c>
      <c r="S7" s="9">
        <v>17.152200000000001</v>
      </c>
      <c r="T7" s="7">
        <v>65</v>
      </c>
      <c r="U7" s="6">
        <v>43615</v>
      </c>
      <c r="V7" s="7">
        <v>9448065010</v>
      </c>
      <c r="W7" s="8" t="s">
        <v>36</v>
      </c>
      <c r="X7" s="7" t="s">
        <v>29</v>
      </c>
      <c r="Y7" s="8" t="s">
        <v>30</v>
      </c>
      <c r="Z7" s="7" t="s">
        <v>34</v>
      </c>
      <c r="AA7" s="8" t="s">
        <v>35</v>
      </c>
      <c r="AB7" s="9">
        <f t="shared" si="0"/>
        <v>0.19738299999999998</v>
      </c>
    </row>
    <row r="8" spans="1:28" x14ac:dyDescent="0.35">
      <c r="A8" s="4">
        <v>3109</v>
      </c>
      <c r="B8" s="5" t="s">
        <v>52</v>
      </c>
      <c r="C8" s="6">
        <v>43654</v>
      </c>
      <c r="D8" s="7">
        <v>90</v>
      </c>
      <c r="E8" s="8" t="s">
        <v>39</v>
      </c>
      <c r="F8" s="7" t="s">
        <v>53</v>
      </c>
      <c r="G8" s="10" t="s">
        <v>54</v>
      </c>
      <c r="H8" s="7" t="str">
        <f>"000088"</f>
        <v>000088</v>
      </c>
      <c r="I8" s="6">
        <v>42992</v>
      </c>
      <c r="J8" s="7" t="str">
        <f>"000032"</f>
        <v>000032</v>
      </c>
      <c r="K8" s="6">
        <v>43131</v>
      </c>
      <c r="L8" s="7" t="str">
        <f>"000255"</f>
        <v>000255</v>
      </c>
      <c r="M8" s="6">
        <v>43131</v>
      </c>
      <c r="N8" s="7">
        <v>17</v>
      </c>
      <c r="O8" s="7" t="str">
        <f>"003323"</f>
        <v>003323</v>
      </c>
      <c r="P8" s="6">
        <v>43650</v>
      </c>
      <c r="Q8" s="11">
        <v>19.6769</v>
      </c>
      <c r="R8" s="11">
        <v>2.1373000000000002</v>
      </c>
      <c r="S8" s="11">
        <v>17.5396</v>
      </c>
      <c r="T8" s="7">
        <v>108</v>
      </c>
      <c r="U8" s="6">
        <v>43654</v>
      </c>
      <c r="V8" s="7">
        <v>9448065010</v>
      </c>
      <c r="W8" s="10" t="s">
        <v>36</v>
      </c>
      <c r="X8" s="7" t="s">
        <v>29</v>
      </c>
      <c r="Y8" s="10" t="s">
        <v>30</v>
      </c>
      <c r="Z8" s="7" t="s">
        <v>34</v>
      </c>
      <c r="AA8" s="10" t="s">
        <v>35</v>
      </c>
      <c r="AB8" s="11">
        <f t="shared" si="0"/>
        <v>0.196769</v>
      </c>
    </row>
    <row r="9" spans="1:28" x14ac:dyDescent="0.35">
      <c r="A9" s="4">
        <v>3110</v>
      </c>
      <c r="B9" s="5" t="s">
        <v>52</v>
      </c>
      <c r="C9" s="6">
        <v>43654</v>
      </c>
      <c r="D9" s="7">
        <v>90</v>
      </c>
      <c r="E9" s="8" t="s">
        <v>39</v>
      </c>
      <c r="F9" s="7" t="s">
        <v>51</v>
      </c>
      <c r="G9" s="10" t="s">
        <v>50</v>
      </c>
      <c r="H9" s="7" t="str">
        <f>"000019"</f>
        <v>000019</v>
      </c>
      <c r="I9" s="6">
        <v>42947</v>
      </c>
      <c r="J9" s="7" t="str">
        <f>"000069"</f>
        <v>000069</v>
      </c>
      <c r="K9" s="6">
        <v>43693</v>
      </c>
      <c r="L9" s="7" t="str">
        <f>"000069"</f>
        <v>000069</v>
      </c>
      <c r="M9" s="6">
        <v>43693</v>
      </c>
      <c r="N9" s="7">
        <v>16</v>
      </c>
      <c r="O9" s="7" t="str">
        <f>"004893"</f>
        <v>004893</v>
      </c>
      <c r="P9" s="6">
        <v>43711</v>
      </c>
      <c r="Q9" s="11">
        <v>17.01961</v>
      </c>
      <c r="R9" s="11">
        <v>2.2890299999999999</v>
      </c>
      <c r="S9" s="11">
        <v>14.73058</v>
      </c>
      <c r="T9" s="7">
        <v>109</v>
      </c>
      <c r="U9" s="6">
        <v>43654</v>
      </c>
      <c r="V9" s="7">
        <v>9844025075</v>
      </c>
      <c r="W9" s="10" t="s">
        <v>49</v>
      </c>
      <c r="X9" s="7" t="s">
        <v>48</v>
      </c>
      <c r="Y9" s="10" t="s">
        <v>47</v>
      </c>
      <c r="Z9" s="7" t="s">
        <v>32</v>
      </c>
      <c r="AA9" s="10" t="s">
        <v>33</v>
      </c>
      <c r="AB9" s="11">
        <f t="shared" si="0"/>
        <v>0.17019609999999999</v>
      </c>
    </row>
    <row r="10" spans="1:28" x14ac:dyDescent="0.35">
      <c r="A10" s="4">
        <v>3111</v>
      </c>
      <c r="B10" s="5" t="s">
        <v>52</v>
      </c>
      <c r="C10" s="6">
        <v>43677</v>
      </c>
      <c r="D10" s="7">
        <v>90</v>
      </c>
      <c r="E10" s="8" t="s">
        <v>39</v>
      </c>
      <c r="F10" s="7" t="s">
        <v>55</v>
      </c>
      <c r="G10" s="10" t="s">
        <v>56</v>
      </c>
      <c r="H10" s="7" t="str">
        <f>"000030"</f>
        <v>000030</v>
      </c>
      <c r="I10" s="6">
        <v>42109</v>
      </c>
      <c r="J10" s="7" t="str">
        <f>"000035"</f>
        <v>000035</v>
      </c>
      <c r="K10" s="6">
        <v>43502</v>
      </c>
      <c r="L10" s="7" t="str">
        <f>"000116"</f>
        <v>000116</v>
      </c>
      <c r="M10" s="6">
        <v>43502</v>
      </c>
      <c r="N10" s="7">
        <v>15</v>
      </c>
      <c r="O10" s="7" t="str">
        <f>"009228"</f>
        <v>009228</v>
      </c>
      <c r="P10" s="6">
        <v>43509</v>
      </c>
      <c r="Q10" s="11">
        <v>2.0570499999999998</v>
      </c>
      <c r="R10" s="11">
        <v>0.20574999999999999</v>
      </c>
      <c r="S10" s="11">
        <v>1.8512999999999999</v>
      </c>
      <c r="T10" s="7">
        <v>137</v>
      </c>
      <c r="U10" s="6">
        <v>43677</v>
      </c>
      <c r="V10" s="7">
        <v>9844266050</v>
      </c>
      <c r="W10" s="10" t="s">
        <v>57</v>
      </c>
      <c r="X10" s="7" t="s">
        <v>58</v>
      </c>
      <c r="Y10" s="10" t="s">
        <v>59</v>
      </c>
      <c r="Z10" s="7" t="s">
        <v>60</v>
      </c>
      <c r="AA10" s="10" t="s">
        <v>61</v>
      </c>
      <c r="AB10" s="11">
        <f t="shared" si="0"/>
        <v>2.0570499999999999E-2</v>
      </c>
    </row>
    <row r="11" spans="1:28" x14ac:dyDescent="0.35">
      <c r="A11" s="4">
        <v>3112</v>
      </c>
      <c r="B11" s="5" t="s">
        <v>62</v>
      </c>
      <c r="C11" s="6">
        <v>43707</v>
      </c>
      <c r="D11" s="7">
        <v>90</v>
      </c>
      <c r="E11" s="8" t="s">
        <v>39</v>
      </c>
      <c r="F11" s="7" t="s">
        <v>63</v>
      </c>
      <c r="G11" s="10" t="s">
        <v>64</v>
      </c>
      <c r="H11" s="7" t="str">
        <f>"000092"</f>
        <v>000092</v>
      </c>
      <c r="I11" s="6">
        <v>42993</v>
      </c>
      <c r="J11" s="7" t="str">
        <f>"000042"</f>
        <v>000042</v>
      </c>
      <c r="K11" s="6">
        <v>43186</v>
      </c>
      <c r="L11" s="7" t="str">
        <f>"000287"</f>
        <v>000287</v>
      </c>
      <c r="M11" s="6">
        <v>43186</v>
      </c>
      <c r="N11" s="7">
        <v>16</v>
      </c>
      <c r="O11" s="7" t="str">
        <f>"004661"</f>
        <v>004661</v>
      </c>
      <c r="P11" s="6">
        <v>43697</v>
      </c>
      <c r="Q11" s="11">
        <v>10.491239999999999</v>
      </c>
      <c r="R11" s="11">
        <v>1.3512</v>
      </c>
      <c r="S11" s="11">
        <v>9.1400400000000008</v>
      </c>
      <c r="T11" s="7">
        <v>173</v>
      </c>
      <c r="U11" s="6">
        <v>43707</v>
      </c>
      <c r="V11" s="7">
        <v>9448065010</v>
      </c>
      <c r="W11" s="10" t="s">
        <v>65</v>
      </c>
      <c r="X11" s="7" t="s">
        <v>29</v>
      </c>
      <c r="Y11" s="10" t="s">
        <v>30</v>
      </c>
      <c r="Z11" s="7" t="s">
        <v>34</v>
      </c>
      <c r="AA11" s="10" t="s">
        <v>35</v>
      </c>
      <c r="AB11" s="11">
        <f t="shared" si="0"/>
        <v>0.10491239999999999</v>
      </c>
    </row>
    <row r="12" spans="1:28" x14ac:dyDescent="0.35">
      <c r="A12" s="4">
        <v>3113</v>
      </c>
      <c r="B12" s="5" t="s">
        <v>66</v>
      </c>
      <c r="C12" s="6">
        <v>43719</v>
      </c>
      <c r="D12" s="7">
        <v>90</v>
      </c>
      <c r="E12" s="8" t="s">
        <v>39</v>
      </c>
      <c r="F12" s="7" t="s">
        <v>51</v>
      </c>
      <c r="G12" s="10" t="s">
        <v>50</v>
      </c>
      <c r="H12" s="7" t="str">
        <f>"000019"</f>
        <v>000019</v>
      </c>
      <c r="I12" s="6">
        <v>42947</v>
      </c>
      <c r="J12" s="7" t="str">
        <f>"000069"</f>
        <v>000069</v>
      </c>
      <c r="K12" s="6">
        <v>43693</v>
      </c>
      <c r="L12" s="7" t="str">
        <f>"000069"</f>
        <v>000069</v>
      </c>
      <c r="M12" s="6">
        <v>43693</v>
      </c>
      <c r="N12" s="7">
        <v>16</v>
      </c>
      <c r="O12" s="7" t="str">
        <f>"004893"</f>
        <v>004893</v>
      </c>
      <c r="P12" s="6">
        <v>43711</v>
      </c>
      <c r="Q12" s="11">
        <v>5.6731999999999996</v>
      </c>
      <c r="R12" s="11">
        <v>0.72038000000000002</v>
      </c>
      <c r="S12" s="11">
        <v>4.95282</v>
      </c>
      <c r="T12" s="7">
        <v>179</v>
      </c>
      <c r="U12" s="6">
        <v>43719</v>
      </c>
      <c r="V12" s="7">
        <v>9844025075</v>
      </c>
      <c r="W12" s="10" t="s">
        <v>49</v>
      </c>
      <c r="X12" s="7" t="s">
        <v>48</v>
      </c>
      <c r="Y12" s="10" t="s">
        <v>47</v>
      </c>
      <c r="Z12" s="7" t="s">
        <v>32</v>
      </c>
      <c r="AA12" s="10" t="s">
        <v>33</v>
      </c>
      <c r="AB12" s="11">
        <f t="shared" si="0"/>
        <v>5.6731999999999998E-2</v>
      </c>
    </row>
    <row r="13" spans="1:28" x14ac:dyDescent="0.35">
      <c r="A13" s="4">
        <v>3114</v>
      </c>
      <c r="B13" s="5" t="s">
        <v>67</v>
      </c>
      <c r="C13" s="6">
        <v>43790</v>
      </c>
      <c r="D13" s="4">
        <v>90</v>
      </c>
      <c r="E13" s="8" t="s">
        <v>39</v>
      </c>
      <c r="F13" s="7" t="s">
        <v>68</v>
      </c>
      <c r="G13" s="8" t="s">
        <v>69</v>
      </c>
      <c r="H13" s="7" t="str">
        <f>"000044"</f>
        <v>000044</v>
      </c>
      <c r="I13" s="6">
        <v>43696</v>
      </c>
      <c r="J13" s="7" t="str">
        <f>"000050"</f>
        <v>000050</v>
      </c>
      <c r="K13" s="6">
        <v>43774</v>
      </c>
      <c r="L13" s="7" t="str">
        <f>"000105"</f>
        <v>000105</v>
      </c>
      <c r="M13" s="6">
        <v>43776</v>
      </c>
      <c r="N13" s="7">
        <v>16</v>
      </c>
      <c r="O13" s="7" t="str">
        <f>"006292"</f>
        <v>006292</v>
      </c>
      <c r="P13" s="6">
        <v>43789</v>
      </c>
      <c r="Q13" s="9">
        <v>1071.36184</v>
      </c>
      <c r="R13" s="9">
        <v>52.478729999999999</v>
      </c>
      <c r="S13" s="9">
        <v>1018.88311</v>
      </c>
      <c r="T13" s="7">
        <v>13</v>
      </c>
      <c r="U13" s="6">
        <v>43790</v>
      </c>
      <c r="V13" s="7">
        <v>9886066040</v>
      </c>
      <c r="W13" s="8" t="s">
        <v>70</v>
      </c>
      <c r="X13" s="7" t="s">
        <v>71</v>
      </c>
      <c r="Y13" s="8" t="s">
        <v>72</v>
      </c>
      <c r="Z13" s="7" t="s">
        <v>34</v>
      </c>
      <c r="AA13" s="8" t="s">
        <v>35</v>
      </c>
      <c r="AB13" s="9">
        <v>10.7136184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2020-01-28T12:04:46Z</dcterms:modified>
</cp:coreProperties>
</file>